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MAN\Documents\DEVI\s word DV\"/>
    </mc:Choice>
  </mc:AlternateContent>
  <xr:revisionPtr revIDLastSave="0" documentId="13_ncr:1_{69077278-C8DE-4341-9FC7-70398BF48BFE}" xr6:coauthVersionLast="47" xr6:coauthVersionMax="47" xr10:uidLastSave="{00000000-0000-0000-0000-000000000000}"/>
  <bookViews>
    <workbookView xWindow="-120" yWindow="-120" windowWidth="20730" windowHeight="11160" activeTab="4" xr2:uid="{0295D95C-8452-438B-9271-74C34D770C1F}"/>
  </bookViews>
  <sheets>
    <sheet name="sampel" sheetId="1" r:id="rId1"/>
    <sheet name="olah" sheetId="2" r:id="rId2"/>
    <sheet name="IC" sheetId="3" r:id="rId3"/>
    <sheet name="olah (2)" sheetId="4" r:id="rId4"/>
    <sheet name="OLAH." sheetId="5" r:id="rId5"/>
    <sheet name="OLAH. (FIX)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I61" i="3" l="1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27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4" i="3"/>
  <c r="AG27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61" i="3"/>
  <c r="AA61" i="3"/>
  <c r="W61" i="3"/>
  <c r="X61" i="3" s="1"/>
  <c r="AC60" i="3"/>
  <c r="AA60" i="3"/>
  <c r="W60" i="3"/>
  <c r="X60" i="3" s="1"/>
  <c r="AC59" i="3"/>
  <c r="AA59" i="3"/>
  <c r="W59" i="3"/>
  <c r="X59" i="3" s="1"/>
  <c r="AC58" i="3"/>
  <c r="AA58" i="3"/>
  <c r="W58" i="3"/>
  <c r="X58" i="3" s="1"/>
  <c r="AC57" i="3"/>
  <c r="AA57" i="3"/>
  <c r="W57" i="3"/>
  <c r="X57" i="3" s="1"/>
  <c r="AC56" i="3"/>
  <c r="AA56" i="3"/>
  <c r="W56" i="3"/>
  <c r="X56" i="3" s="1"/>
  <c r="AC55" i="3"/>
  <c r="AA55" i="3"/>
  <c r="W55" i="3"/>
  <c r="X55" i="3" s="1"/>
  <c r="AC54" i="3"/>
  <c r="AA54" i="3"/>
  <c r="W54" i="3"/>
  <c r="X54" i="3" s="1"/>
  <c r="AC53" i="3"/>
  <c r="AA53" i="3"/>
  <c r="W53" i="3"/>
  <c r="X53" i="3" s="1"/>
  <c r="AC52" i="3"/>
  <c r="AA52" i="3"/>
  <c r="W52" i="3"/>
  <c r="X52" i="3" s="1"/>
  <c r="AC51" i="3"/>
  <c r="AA51" i="3"/>
  <c r="W51" i="3"/>
  <c r="X51" i="3" s="1"/>
  <c r="AC50" i="3"/>
  <c r="AA50" i="3"/>
  <c r="W50" i="3"/>
  <c r="X50" i="3" s="1"/>
  <c r="AC49" i="3"/>
  <c r="AA49" i="3"/>
  <c r="W49" i="3"/>
  <c r="X49" i="3" s="1"/>
  <c r="AC48" i="3"/>
  <c r="AA48" i="3"/>
  <c r="W48" i="3"/>
  <c r="X48" i="3" s="1"/>
  <c r="AC47" i="3"/>
  <c r="AA47" i="3"/>
  <c r="W47" i="3"/>
  <c r="X47" i="3" s="1"/>
  <c r="AA41" i="3"/>
  <c r="W41" i="3"/>
  <c r="X41" i="3" s="1"/>
  <c r="AA40" i="3"/>
  <c r="W40" i="3"/>
  <c r="X40" i="3" s="1"/>
  <c r="AA39" i="3"/>
  <c r="W39" i="3"/>
  <c r="X39" i="3" s="1"/>
  <c r="AA38" i="3"/>
  <c r="W38" i="3"/>
  <c r="X38" i="3" s="1"/>
  <c r="AA37" i="3"/>
  <c r="W37" i="3"/>
  <c r="X37" i="3" s="1"/>
  <c r="AA36" i="3"/>
  <c r="W36" i="3"/>
  <c r="X36" i="3" s="1"/>
  <c r="AA35" i="3"/>
  <c r="W35" i="3"/>
  <c r="X35" i="3" s="1"/>
  <c r="AA34" i="3"/>
  <c r="W34" i="3"/>
  <c r="X34" i="3" s="1"/>
  <c r="AA33" i="3"/>
  <c r="W33" i="3"/>
  <c r="X33" i="3" s="1"/>
  <c r="AA32" i="3"/>
  <c r="W32" i="3"/>
  <c r="X32" i="3" s="1"/>
  <c r="AA31" i="3"/>
  <c r="W31" i="3"/>
  <c r="X31" i="3" s="1"/>
  <c r="AA30" i="3"/>
  <c r="W30" i="3"/>
  <c r="X30" i="3" s="1"/>
  <c r="AA29" i="3"/>
  <c r="W29" i="3"/>
  <c r="X29" i="3" s="1"/>
  <c r="AA28" i="3"/>
  <c r="W28" i="3"/>
  <c r="X28" i="3" s="1"/>
  <c r="AA27" i="3"/>
  <c r="W27" i="3"/>
  <c r="X27" i="3" s="1"/>
  <c r="AC16" i="3"/>
  <c r="W16" i="3"/>
  <c r="X16" i="3" s="1"/>
  <c r="AA16" i="3"/>
  <c r="W5" i="3"/>
  <c r="AC4" i="3"/>
  <c r="AA4" i="3"/>
  <c r="W4" i="3"/>
  <c r="X4" i="3" s="1"/>
  <c r="AC17" i="3"/>
  <c r="AA17" i="3"/>
  <c r="W17" i="3"/>
  <c r="X17" i="3" s="1"/>
  <c r="AC10" i="3"/>
  <c r="AC9" i="3"/>
  <c r="AC11" i="3"/>
  <c r="AC12" i="3"/>
  <c r="AC13" i="3"/>
  <c r="AC14" i="3"/>
  <c r="AC15" i="3"/>
  <c r="AC18" i="3"/>
  <c r="AC8" i="3"/>
  <c r="AC7" i="3"/>
  <c r="AC6" i="3"/>
  <c r="AA10" i="3"/>
  <c r="AC5" i="3"/>
  <c r="AA7" i="3"/>
  <c r="AA8" i="3"/>
  <c r="AA9" i="3"/>
  <c r="AA11" i="3"/>
  <c r="AA12" i="3"/>
  <c r="AA13" i="3"/>
  <c r="AA14" i="3"/>
  <c r="AA15" i="3"/>
  <c r="AA18" i="3"/>
  <c r="W7" i="3"/>
  <c r="X7" i="3" s="1"/>
  <c r="AE7" i="3" s="1"/>
  <c r="AF7" i="3" s="1"/>
  <c r="W8" i="3"/>
  <c r="X8" i="3" s="1"/>
  <c r="AE8" i="3" s="1"/>
  <c r="AF8" i="3" s="1"/>
  <c r="W9" i="3"/>
  <c r="X9" i="3" s="1"/>
  <c r="AE9" i="3" s="1"/>
  <c r="AF9" i="3" s="1"/>
  <c r="W10" i="3"/>
  <c r="X10" i="3" s="1"/>
  <c r="W11" i="3"/>
  <c r="X11" i="3" s="1"/>
  <c r="AE11" i="3" s="1"/>
  <c r="AF11" i="3" s="1"/>
  <c r="W12" i="3"/>
  <c r="X12" i="3" s="1"/>
  <c r="AE12" i="3" s="1"/>
  <c r="AF12" i="3" s="1"/>
  <c r="W13" i="3"/>
  <c r="X13" i="3" s="1"/>
  <c r="AE13" i="3" s="1"/>
  <c r="AF13" i="3" s="1"/>
  <c r="W14" i="3"/>
  <c r="X14" i="3" s="1"/>
  <c r="AE14" i="3" s="1"/>
  <c r="AF14" i="3" s="1"/>
  <c r="W15" i="3"/>
  <c r="X15" i="3" s="1"/>
  <c r="AE15" i="3" s="1"/>
  <c r="AF15" i="3" s="1"/>
  <c r="W18" i="3"/>
  <c r="X18" i="3" s="1"/>
  <c r="AE18" i="3" s="1"/>
  <c r="AF18" i="3" s="1"/>
  <c r="W6" i="3"/>
  <c r="AA5" i="3"/>
  <c r="AA6" i="3"/>
  <c r="X5" i="3"/>
  <c r="AE5" i="3" s="1"/>
  <c r="AF5" i="3" s="1"/>
  <c r="X6" i="3"/>
  <c r="Y23" i="1"/>
  <c r="X23" i="1"/>
  <c r="W23" i="1"/>
  <c r="W24" i="1" s="1"/>
  <c r="AF12" i="1"/>
  <c r="AE12" i="1"/>
  <c r="AD12" i="1"/>
  <c r="AD13" i="1" s="1"/>
  <c r="AE16" i="3" l="1"/>
  <c r="AF16" i="3" s="1"/>
  <c r="AD16" i="3"/>
  <c r="AB16" i="3"/>
  <c r="AG16" i="3" s="1"/>
  <c r="AE47" i="3"/>
  <c r="AF47" i="3" s="1"/>
  <c r="AD47" i="3"/>
  <c r="AB47" i="3"/>
  <c r="AG47" i="3" s="1"/>
  <c r="AE48" i="3"/>
  <c r="AF48" i="3" s="1"/>
  <c r="AD48" i="3"/>
  <c r="AB48" i="3"/>
  <c r="AG48" i="3" s="1"/>
  <c r="AE49" i="3"/>
  <c r="AF49" i="3" s="1"/>
  <c r="AD49" i="3"/>
  <c r="AB49" i="3"/>
  <c r="AG49" i="3" s="1"/>
  <c r="AE50" i="3"/>
  <c r="AF50" i="3" s="1"/>
  <c r="AD50" i="3"/>
  <c r="AB50" i="3"/>
  <c r="AG50" i="3" s="1"/>
  <c r="AE51" i="3"/>
  <c r="AF51" i="3" s="1"/>
  <c r="AD51" i="3"/>
  <c r="AB51" i="3"/>
  <c r="AG51" i="3" s="1"/>
  <c r="AE52" i="3"/>
  <c r="AF52" i="3" s="1"/>
  <c r="AD52" i="3"/>
  <c r="AB52" i="3"/>
  <c r="AG52" i="3" s="1"/>
  <c r="AE53" i="3"/>
  <c r="AF53" i="3" s="1"/>
  <c r="AD53" i="3"/>
  <c r="AB53" i="3"/>
  <c r="AG53" i="3" s="1"/>
  <c r="AE54" i="3"/>
  <c r="AF54" i="3" s="1"/>
  <c r="AD54" i="3"/>
  <c r="AB54" i="3"/>
  <c r="AG54" i="3" s="1"/>
  <c r="AE55" i="3"/>
  <c r="AF55" i="3" s="1"/>
  <c r="AD55" i="3"/>
  <c r="AB55" i="3"/>
  <c r="AG55" i="3" s="1"/>
  <c r="AE56" i="3"/>
  <c r="AF56" i="3" s="1"/>
  <c r="AD56" i="3"/>
  <c r="AB56" i="3"/>
  <c r="AG56" i="3" s="1"/>
  <c r="AE57" i="3"/>
  <c r="AF57" i="3" s="1"/>
  <c r="AD57" i="3"/>
  <c r="AB57" i="3"/>
  <c r="AG57" i="3" s="1"/>
  <c r="AE58" i="3"/>
  <c r="AF58" i="3" s="1"/>
  <c r="AD58" i="3"/>
  <c r="AB58" i="3"/>
  <c r="AG58" i="3" s="1"/>
  <c r="AE59" i="3"/>
  <c r="AF59" i="3" s="1"/>
  <c r="AD59" i="3"/>
  <c r="AB59" i="3"/>
  <c r="AG59" i="3" s="1"/>
  <c r="AE60" i="3"/>
  <c r="AF60" i="3" s="1"/>
  <c r="AD60" i="3"/>
  <c r="AB60" i="3"/>
  <c r="AG60" i="3" s="1"/>
  <c r="AE61" i="3"/>
  <c r="AF61" i="3" s="1"/>
  <c r="AD61" i="3"/>
  <c r="AB61" i="3"/>
  <c r="AG61" i="3" s="1"/>
  <c r="AE27" i="3"/>
  <c r="AF27" i="3" s="1"/>
  <c r="AD27" i="3"/>
  <c r="AB27" i="3"/>
  <c r="AE28" i="3"/>
  <c r="AF28" i="3" s="1"/>
  <c r="AD28" i="3"/>
  <c r="AB28" i="3"/>
  <c r="AE29" i="3"/>
  <c r="AF29" i="3" s="1"/>
  <c r="AD29" i="3"/>
  <c r="AB29" i="3"/>
  <c r="AE30" i="3"/>
  <c r="AF30" i="3" s="1"/>
  <c r="AD30" i="3"/>
  <c r="AB30" i="3"/>
  <c r="AE31" i="3"/>
  <c r="AF31" i="3" s="1"/>
  <c r="AD31" i="3"/>
  <c r="AB31" i="3"/>
  <c r="AE32" i="3"/>
  <c r="AF32" i="3" s="1"/>
  <c r="AD32" i="3"/>
  <c r="AB32" i="3"/>
  <c r="AE33" i="3"/>
  <c r="AF33" i="3" s="1"/>
  <c r="AD33" i="3"/>
  <c r="AB33" i="3"/>
  <c r="AE34" i="3"/>
  <c r="AF34" i="3" s="1"/>
  <c r="AD34" i="3"/>
  <c r="AB34" i="3"/>
  <c r="AE35" i="3"/>
  <c r="AF35" i="3" s="1"/>
  <c r="AD35" i="3"/>
  <c r="AB35" i="3"/>
  <c r="AE36" i="3"/>
  <c r="AF36" i="3" s="1"/>
  <c r="AD36" i="3"/>
  <c r="AB36" i="3"/>
  <c r="AE37" i="3"/>
  <c r="AF37" i="3" s="1"/>
  <c r="AD37" i="3"/>
  <c r="AB37" i="3"/>
  <c r="AE38" i="3"/>
  <c r="AF38" i="3" s="1"/>
  <c r="AD38" i="3"/>
  <c r="AB38" i="3"/>
  <c r="AE39" i="3"/>
  <c r="AF39" i="3" s="1"/>
  <c r="AD39" i="3"/>
  <c r="AB39" i="3"/>
  <c r="AE40" i="3"/>
  <c r="AF40" i="3" s="1"/>
  <c r="AD40" i="3"/>
  <c r="AB40" i="3"/>
  <c r="AE41" i="3"/>
  <c r="AF41" i="3" s="1"/>
  <c r="AD41" i="3"/>
  <c r="AB41" i="3"/>
  <c r="AD6" i="3"/>
  <c r="AE6" i="3"/>
  <c r="AF6" i="3" s="1"/>
  <c r="AE10" i="3"/>
  <c r="AF10" i="3" s="1"/>
  <c r="AD10" i="3"/>
  <c r="AB10" i="3"/>
  <c r="AE4" i="3"/>
  <c r="AF4" i="3" s="1"/>
  <c r="AD4" i="3"/>
  <c r="AB4" i="3"/>
  <c r="AG4" i="3" s="1"/>
  <c r="AE17" i="3"/>
  <c r="AF17" i="3" s="1"/>
  <c r="AD17" i="3"/>
  <c r="AB17" i="3"/>
  <c r="AG17" i="3" s="1"/>
  <c r="AD5" i="3"/>
  <c r="AB5" i="3"/>
  <c r="AG5" i="3" s="1"/>
  <c r="AD7" i="3"/>
  <c r="AB7" i="3"/>
  <c r="AG7" i="3" s="1"/>
  <c r="AD18" i="3"/>
  <c r="AB18" i="3"/>
  <c r="AG18" i="3" s="1"/>
  <c r="AD15" i="3"/>
  <c r="AB15" i="3"/>
  <c r="AG15" i="3" s="1"/>
  <c r="AD14" i="3"/>
  <c r="AB14" i="3"/>
  <c r="AG14" i="3" s="1"/>
  <c r="AD13" i="3"/>
  <c r="AB13" i="3"/>
  <c r="AG13" i="3" s="1"/>
  <c r="AD12" i="3"/>
  <c r="AB12" i="3"/>
  <c r="AG12" i="3" s="1"/>
  <c r="AD11" i="3"/>
  <c r="AB11" i="3"/>
  <c r="AG11" i="3" s="1"/>
  <c r="AG10" i="3"/>
  <c r="AD9" i="3"/>
  <c r="AB9" i="3"/>
  <c r="AG9" i="3" s="1"/>
  <c r="AD8" i="3"/>
  <c r="AB8" i="3"/>
  <c r="AG8" i="3" s="1"/>
  <c r="AB6" i="3"/>
  <c r="AG41" i="3" l="1"/>
  <c r="AG40" i="3"/>
  <c r="AG38" i="3"/>
  <c r="AG39" i="3"/>
  <c r="AG37" i="3"/>
  <c r="AG36" i="3"/>
  <c r="AG35" i="3"/>
  <c r="AG34" i="3"/>
  <c r="AG33" i="3"/>
  <c r="AG32" i="3"/>
  <c r="AG31" i="3"/>
  <c r="AG30" i="3"/>
  <c r="AG29" i="3"/>
  <c r="AG28" i="3"/>
  <c r="AG6" i="3"/>
</calcChain>
</file>

<file path=xl/sharedStrings.xml><?xml version="1.0" encoding="utf-8"?>
<sst xmlns="http://schemas.openxmlformats.org/spreadsheetml/2006/main" count="801" uniqueCount="220">
  <si>
    <t>NO</t>
  </si>
  <si>
    <t>KODE PERUSAHAAN</t>
  </si>
  <si>
    <t>IPO</t>
  </si>
  <si>
    <t>KRITERIA 2</t>
  </si>
  <si>
    <t>KRITERIA 1</t>
  </si>
  <si>
    <t>KRITERIA 3</t>
  </si>
  <si>
    <t>K3 TIDAK MENGALAMI KERUGIAN</t>
  </si>
  <si>
    <t>K1 PERUSAHAAN SUB SEKTOR FnB YANG TERDAFTARDI BEI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</si>
  <si>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</si>
  <si>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</si>
  <si>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</si>
  <si>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</si>
  <si>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</si>
  <si>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</si>
  <si>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</si>
  <si>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</si>
  <si>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</si>
  <si>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</si>
  <si>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</si>
  <si>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</si>
  <si>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</si>
  <si>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</si>
  <si>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</si>
  <si>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</si>
  <si>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AISA</t>
  </si>
  <si>
    <t>ALTO</t>
  </si>
  <si>
    <t>CAMP</t>
  </si>
  <si>
    <t>CEKA</t>
  </si>
  <si>
    <t>CLEO</t>
  </si>
  <si>
    <t>COCO</t>
  </si>
  <si>
    <t>DLTA</t>
  </si>
  <si>
    <t>DMND</t>
  </si>
  <si>
    <t>FOOD</t>
  </si>
  <si>
    <t>GOOD</t>
  </si>
  <si>
    <t>HOKI</t>
  </si>
  <si>
    <t>ICPB</t>
  </si>
  <si>
    <t>IKAN</t>
  </si>
  <si>
    <t>INDF</t>
  </si>
  <si>
    <t>KEJU</t>
  </si>
  <si>
    <t>MLBI</t>
  </si>
  <si>
    <t>MYOR</t>
  </si>
  <si>
    <t>PANI</t>
  </si>
  <si>
    <t>PCAR</t>
  </si>
  <si>
    <t>PSDN</t>
  </si>
  <si>
    <t>PSGO</t>
  </si>
  <si>
    <t>ROTI</t>
  </si>
  <si>
    <t xml:space="preserve">SKBM </t>
  </si>
  <si>
    <t>SKLT</t>
  </si>
  <si>
    <t>STTP</t>
  </si>
  <si>
    <t>ULTJ</t>
  </si>
  <si>
    <t>K4 MENGGUNAKAN MATA UANG RUPIAH</t>
  </si>
  <si>
    <t>KRITERA 4</t>
  </si>
  <si>
    <t>V</t>
  </si>
  <si>
    <t>K2 MENYAJIKAN LAP KEU PADA TH 2018-2020</t>
  </si>
  <si>
    <t>XX</t>
  </si>
  <si>
    <t>X</t>
  </si>
  <si>
    <t>POPULASI</t>
  </si>
  <si>
    <t xml:space="preserve">SAMPEL PENELITIAN </t>
  </si>
  <si>
    <t>TOTAL OBSERVASI DATA</t>
  </si>
  <si>
    <t>KRITERIA :</t>
  </si>
  <si>
    <t>1. PERUSAHAAN SUB SEKTOR FnB YANG TIDAK TERDAFTAR DI BEI TAHUN 2018-2020</t>
  </si>
  <si>
    <t>3. PERUSAHAAN FnB YANG TIDAK MENGALAMI KERUGIAN PADA TAHUN 2018-2020</t>
  </si>
  <si>
    <t>2. PERUSAHAAN YANG TIDAK MENYAJIKAN LAPORAN KEUANGAN PADA TH 2018-2020</t>
  </si>
  <si>
    <t xml:space="preserve">4. PERUSAHAAN YANG TIDAK MENGGUNAKAN MATA UANG RUPIAH </t>
  </si>
  <si>
    <t xml:space="preserve">TAHUN </t>
  </si>
  <si>
    <t>k1 20</t>
  </si>
  <si>
    <t>k2 21</t>
  </si>
  <si>
    <t>k4 21</t>
  </si>
  <si>
    <t>s 26</t>
  </si>
  <si>
    <t>x</t>
  </si>
  <si>
    <t>k3 16</t>
  </si>
  <si>
    <t>k2 19</t>
  </si>
  <si>
    <t>k3 15</t>
  </si>
  <si>
    <t>k4 15</t>
  </si>
  <si>
    <t>V1 leverage</t>
  </si>
  <si>
    <t>V2 umur perusahaan</t>
  </si>
  <si>
    <t>V3 ukuran perusahaan</t>
  </si>
  <si>
    <t>V4 kepemilikan manajerial</t>
  </si>
  <si>
    <t>V5 modal intelektual</t>
  </si>
  <si>
    <t>v1</t>
  </si>
  <si>
    <t>total utang / total ekuitas</t>
  </si>
  <si>
    <t>rumus :</t>
  </si>
  <si>
    <t>v2</t>
  </si>
  <si>
    <t>v3</t>
  </si>
  <si>
    <t>v4</t>
  </si>
  <si>
    <t>v5</t>
  </si>
  <si>
    <t>y</t>
  </si>
  <si>
    <t>thnpenelitian-thnberdiri</t>
  </si>
  <si>
    <t>LN total aset</t>
  </si>
  <si>
    <t>THN BERDIRI</t>
  </si>
  <si>
    <t>kepemilikan shm manajerial/saham beredar*100%</t>
  </si>
  <si>
    <t>VA</t>
  </si>
  <si>
    <t>BEBAN PENJUALAN</t>
  </si>
  <si>
    <t>Gaji Upah Karyawan</t>
  </si>
  <si>
    <t>BEBAN UMUM DAN ADMINISTRASI</t>
  </si>
  <si>
    <t>BEBAN POKOK PENJUALAN</t>
  </si>
  <si>
    <t>VA = OUT - IN</t>
  </si>
  <si>
    <t>PENJUALAN (OUT)</t>
  </si>
  <si>
    <t>IN</t>
  </si>
  <si>
    <t>VACA = VA / CE</t>
  </si>
  <si>
    <t>EKUITAS</t>
  </si>
  <si>
    <t>LABA BERSIH</t>
  </si>
  <si>
    <t>VACA</t>
  </si>
  <si>
    <t>VAHU = VA / HC</t>
  </si>
  <si>
    <t>STVA</t>
  </si>
  <si>
    <t>STVA = SC / VA</t>
  </si>
  <si>
    <t>SC (VA-HC)</t>
  </si>
  <si>
    <t>VAHU</t>
  </si>
  <si>
    <t>VAIC</t>
  </si>
  <si>
    <t>VACA+VAHU+STVA</t>
  </si>
  <si>
    <t>CE (EKUITAS+LABA)</t>
  </si>
  <si>
    <t>HC = BEBAN GAJI</t>
  </si>
  <si>
    <t>laba bersih/total aset</t>
  </si>
  <si>
    <t>Y Kinerja Keuangan (ROA)</t>
  </si>
  <si>
    <t>TOTAL ASET</t>
  </si>
  <si>
    <t>ROA = LABA BERSIH/TOTAL ASET</t>
  </si>
  <si>
    <t>KINERJA KEUANGAN (Y)</t>
  </si>
  <si>
    <t xml:space="preserve">Y </t>
  </si>
  <si>
    <t>THN</t>
  </si>
  <si>
    <t>0.134233320121424</t>
  </si>
  <si>
    <t>0.00598130841121495</t>
  </si>
  <si>
    <t>0.0648885660140779</t>
  </si>
  <si>
    <t>0.130572732028266</t>
  </si>
  <si>
    <t>0.0709021865831354</t>
  </si>
  <si>
    <t>0.130144727411027</t>
  </si>
  <si>
    <t>0.0405252511528081</t>
  </si>
  <si>
    <t>0.196906716015964</t>
  </si>
  <si>
    <t>0.00756302521008403</t>
  </si>
  <si>
    <t>0.085870114108513</t>
  </si>
  <si>
    <t>0.153722105970475</t>
  </si>
  <si>
    <t>0.242686756682073</t>
  </si>
  <si>
    <t>0.116050061432512</t>
  </si>
  <si>
    <t>0.312292864517861</t>
  </si>
  <si>
    <t>0.0761558495869296</t>
  </si>
  <si>
    <t>0.624879577331117</t>
  </si>
  <si>
    <t>0.00995333333333333</t>
  </si>
  <si>
    <t>0.103493139122999</t>
  </si>
  <si>
    <t>0.465153193709549</t>
  </si>
  <si>
    <t>0.00839573333333333</t>
  </si>
  <si>
    <t>0.100041867925083</t>
  </si>
  <si>
    <t>0.186388491398497</t>
  </si>
  <si>
    <t>0.228215198913708</t>
  </si>
  <si>
    <t>0.175038569804118</t>
  </si>
  <si>
    <t>0.218876652786924</t>
  </si>
  <si>
    <t>0.201668947083732</t>
  </si>
  <si>
    <t>0.096764448386934</t>
  </si>
  <si>
    <t>0.692132225443724</t>
  </si>
  <si>
    <t>0.102707467242326</t>
  </si>
  <si>
    <t>0.104685329286117</t>
  </si>
  <si>
    <t>0.83078273598485</t>
  </si>
  <si>
    <t>0.16941586807108</t>
  </si>
  <si>
    <t>0.0806807379807817</t>
  </si>
  <si>
    <t>0.101916731215358</t>
  </si>
  <si>
    <t>0.0373010035499826</t>
  </si>
  <si>
    <t>0.34746136914323</t>
  </si>
  <si>
    <t>0.015039982868365</t>
  </si>
  <si>
    <t>0.121988976433094</t>
  </si>
  <si>
    <t>0.322816552107674</t>
  </si>
  <si>
    <t>0.015059447180054</t>
  </si>
  <si>
    <t>0.122217583221064</t>
  </si>
  <si>
    <t>0.368816347948286</t>
  </si>
  <si>
    <t>0.0148040451887225</t>
  </si>
  <si>
    <t>0.0419422249520373</t>
  </si>
  <si>
    <t>0.513494780278459</t>
  </si>
  <si>
    <t>0.151507080030749</t>
  </si>
  <si>
    <t>0.451357769067227</t>
  </si>
  <si>
    <t>0.148194023794893</t>
  </si>
  <si>
    <t>0.0716159277601988</t>
  </si>
  <si>
    <t>0.933974052823899</t>
  </si>
  <si>
    <t>0.000166395106205832</t>
  </si>
  <si>
    <t>0.0657855085069479</t>
  </si>
  <si>
    <t>0.774799691851784</t>
  </si>
  <si>
    <t>0.000157170041796945</t>
  </si>
  <si>
    <t>0.0684902359088352</t>
  </si>
  <si>
    <t>0.0536487244829968</t>
  </si>
  <si>
    <t>0.42500106419759</t>
  </si>
  <si>
    <t>0.416670636358929</t>
  </si>
  <si>
    <t>0.111753527606043</t>
  </si>
  <si>
    <t>0.252198672970908</t>
  </si>
  <si>
    <t>0.102590851019694</t>
  </si>
  <si>
    <t>0.920705576438581</t>
  </si>
  <si>
    <t>0.106106687720623</t>
  </si>
  <si>
    <t>0.754651694605451</t>
  </si>
  <si>
    <t>0.106088659337989</t>
  </si>
  <si>
    <t>0.506328188703153</t>
  </si>
  <si>
    <t>0.0310211591037318</t>
  </si>
  <si>
    <t>0.513964888089671</t>
  </si>
  <si>
    <t>0.0473834902087965</t>
  </si>
  <si>
    <t>0.379374355733928</t>
  </si>
  <si>
    <t>0.0378715117605481</t>
  </si>
  <si>
    <t>0.702292798768534</t>
  </si>
  <si>
    <t>0.0221928850553237</t>
  </si>
  <si>
    <t>0.00986928552272719</t>
  </si>
  <si>
    <t>0.757431487352632</t>
  </si>
  <si>
    <t>0.000397525793609656</t>
  </si>
  <si>
    <t>0.838559529270695</t>
  </si>
  <si>
    <t>0.00306205835706543</t>
  </si>
  <si>
    <t>0.00862414177248909</t>
  </si>
  <si>
    <t>0.0481977791276569</t>
  </si>
  <si>
    <t>0.059102487686627</t>
  </si>
  <si>
    <t>0.901595652452164</t>
  </si>
  <si>
    <t>0.0082332569177571</t>
  </si>
  <si>
    <t>0.0549454417514669</t>
  </si>
  <si>
    <t>0.598159057773223</t>
  </si>
  <si>
    <t>0.0326293129770992</t>
  </si>
  <si>
    <t>0.0981479472167215</t>
  </si>
  <si>
    <t>0.341505438878359</t>
  </si>
  <si>
    <t>0.167475258663365</t>
  </si>
  <si>
    <t>0.290164733955374</t>
  </si>
  <si>
    <t>0.182264360671629</t>
  </si>
  <si>
    <t>0.163543915378487</t>
  </si>
  <si>
    <t>0.343440453859635</t>
  </si>
  <si>
    <t>0.12641492216072</t>
  </si>
  <si>
    <t>0.168569331363915</t>
  </si>
  <si>
    <t>0.360142240534666</t>
  </si>
  <si>
    <t>0.156749220918398</t>
  </si>
  <si>
    <t>0.830739750011345</t>
  </si>
  <si>
    <t>0.481725959377949</t>
  </si>
  <si>
    <t>0.126759343833232</t>
  </si>
  <si>
    <t>0.134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</si>
</sst>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.0000_);_(* \(#,##0.0000\);_(* &quot;-&quot;_);_(@_)"/>
    <numFmt numFmtId="165" formatCode="_(* #,##0.0000_);_(* \(#,##0.0000\);_(* &quot;-&quot;????_);_(@_)"/>
    <numFmt numFmtId="166" formatCode="0.00000"/>
    <numFmt numFmtId="167" formatCode="0.0000"/>
    <numFmt numFmtId="171" formatCode="0.000000"/>
    <numFmt numFmtId="172" formatCode="0.000"/>
    <numFmt numFmtId="184" formatCode="_(* #,##0.000_);_(* \(#,##0.000\);_(* &quot;-&quot;_);_(@_)"/>
  </numFmts>
  <fonts count="14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"/>
      <scheme val="minor"/>
    </font>
    <font>
      <sz val="11"/>
      <color rgb="FF00B0F0"/>
      <name val="Calibri"/>
      <family val="2"/>
      <charset val="1"/>
      <scheme val="minor"/>
    </font>
    <font>
      <u/>
      <sz val="11"/>
      <color theme="1"/>
      <name val="Calibri"/>
      <family val="2"/>
      <charset val="1"/>
      <scheme val="minor"/>
    </font>
    <font>
      <sz val="11"/>
      <color rgb="FFFF3399"/>
      <name val="Calibri"/>
      <family val="2"/>
      <charset val="1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1" fontId="9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0" borderId="1" xfId="0" quotePrefix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4" fontId="0" fillId="2" borderId="1" xfId="0" applyNumberFormat="1" applyFill="1" applyBorder="1"/>
    <xf numFmtId="0" fontId="0" fillId="2" borderId="1" xfId="0" quotePrefix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14" fontId="8" fillId="0" borderId="1" xfId="0" applyNumberFormat="1" applyFont="1" applyBorder="1"/>
    <xf numFmtId="14" fontId="8" fillId="2" borderId="1" xfId="0" applyNumberFormat="1" applyFont="1" applyFill="1" applyBorder="1"/>
    <xf numFmtId="0" fontId="0" fillId="0" borderId="1" xfId="0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3" fontId="0" fillId="0" borderId="0" xfId="0" applyNumberFormat="1"/>
    <xf numFmtId="41" fontId="0" fillId="0" borderId="0" xfId="1" applyFont="1"/>
    <xf numFmtId="1" fontId="0" fillId="2" borderId="1" xfId="0" applyNumberFormat="1" applyFill="1" applyBorder="1"/>
    <xf numFmtId="1" fontId="4" fillId="2" borderId="3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9" fontId="0" fillId="0" borderId="0" xfId="0" applyNumberFormat="1"/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1" fontId="2" fillId="2" borderId="3" xfId="1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10" fillId="0" borderId="3" xfId="0" applyFont="1" applyBorder="1" applyAlignment="1">
      <alignment horizontal="center"/>
    </xf>
    <xf numFmtId="41" fontId="2" fillId="2" borderId="1" xfId="1" applyFont="1" applyFill="1" applyBorder="1" applyAlignment="1">
      <alignment horizontal="center"/>
    </xf>
    <xf numFmtId="0" fontId="10" fillId="0" borderId="2" xfId="0" applyFont="1" applyBorder="1"/>
    <xf numFmtId="0" fontId="2" fillId="2" borderId="2" xfId="0" applyFont="1" applyFill="1" applyBorder="1" applyAlignment="1">
      <alignment horizontal="center"/>
    </xf>
    <xf numFmtId="41" fontId="2" fillId="2" borderId="2" xfId="1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165" fontId="2" fillId="2" borderId="3" xfId="0" applyNumberFormat="1" applyFont="1" applyFill="1" applyBorder="1" applyAlignment="1">
      <alignment horizontal="center"/>
    </xf>
    <xf numFmtId="41" fontId="2" fillId="2" borderId="3" xfId="0" applyNumberFormat="1" applyFont="1" applyFill="1" applyBorder="1" applyAlignment="1">
      <alignment horizontal="center"/>
    </xf>
    <xf numFmtId="41" fontId="2" fillId="2" borderId="2" xfId="0" applyNumberFormat="1" applyFont="1" applyFill="1" applyBorder="1" applyAlignment="1">
      <alignment horizontal="center"/>
    </xf>
    <xf numFmtId="41" fontId="2" fillId="2" borderId="1" xfId="0" applyNumberFormat="1" applyFont="1" applyFill="1" applyBorder="1" applyAlignment="1">
      <alignment horizontal="center"/>
    </xf>
    <xf numFmtId="167" fontId="2" fillId="2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 wrapText="1"/>
    </xf>
    <xf numFmtId="166" fontId="2" fillId="2" borderId="3" xfId="0" applyNumberFormat="1" applyFont="1" applyFill="1" applyBorder="1" applyAlignment="1">
      <alignment horizontal="center"/>
    </xf>
    <xf numFmtId="41" fontId="13" fillId="2" borderId="3" xfId="2" applyNumberFormat="1" applyFont="1" applyFill="1" applyBorder="1" applyAlignment="1">
      <alignment horizontal="center"/>
    </xf>
    <xf numFmtId="41" fontId="13" fillId="2" borderId="3" xfId="1" applyFont="1" applyFill="1" applyBorder="1" applyAlignment="1">
      <alignment horizontal="center"/>
    </xf>
    <xf numFmtId="0" fontId="0" fillId="0" borderId="0" xfId="0" applyFill="1" applyBorder="1"/>
    <xf numFmtId="1" fontId="0" fillId="0" borderId="0" xfId="0" applyNumberForma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1" fontId="2" fillId="0" borderId="0" xfId="1" applyFont="1" applyFill="1" applyBorder="1" applyAlignment="1">
      <alignment horizontal="center"/>
    </xf>
    <xf numFmtId="41" fontId="13" fillId="0" borderId="0" xfId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0" fillId="0" borderId="0" xfId="0" applyFill="1"/>
    <xf numFmtId="167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3" fontId="0" fillId="0" borderId="1" xfId="0" applyNumberFormat="1" applyBorder="1"/>
    <xf numFmtId="41" fontId="0" fillId="0" borderId="7" xfId="1" applyFont="1" applyBorder="1" applyAlignment="1"/>
    <xf numFmtId="41" fontId="0" fillId="0" borderId="1" xfId="1" applyFont="1" applyBorder="1"/>
    <xf numFmtId="164" fontId="2" fillId="2" borderId="3" xfId="1" applyNumberFormat="1" applyFont="1" applyFill="1" applyBorder="1" applyAlignment="1">
      <alignment horizontal="center"/>
    </xf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5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72" fontId="3" fillId="2" borderId="1" xfId="0" applyNumberFormat="1" applyFont="1" applyFill="1" applyBorder="1" applyAlignment="1">
      <alignment horizontal="center"/>
    </xf>
    <xf numFmtId="172" fontId="3" fillId="2" borderId="2" xfId="0" applyNumberFormat="1" applyFont="1" applyFill="1" applyBorder="1" applyAlignment="1">
      <alignment horizontal="center"/>
    </xf>
    <xf numFmtId="172" fontId="6" fillId="2" borderId="3" xfId="0" applyNumberFormat="1" applyFont="1" applyFill="1" applyBorder="1" applyAlignment="1">
      <alignment horizontal="center"/>
    </xf>
    <xf numFmtId="172" fontId="6" fillId="2" borderId="1" xfId="0" applyNumberFormat="1" applyFont="1" applyFill="1" applyBorder="1" applyAlignment="1">
      <alignment horizontal="center"/>
    </xf>
    <xf numFmtId="172" fontId="6" fillId="2" borderId="2" xfId="0" applyNumberFormat="1" applyFont="1" applyFill="1" applyBorder="1" applyAlignment="1">
      <alignment horizontal="center"/>
    </xf>
    <xf numFmtId="171" fontId="2" fillId="2" borderId="1" xfId="0" applyNumberFormat="1" applyFont="1" applyFill="1" applyBorder="1" applyAlignment="1">
      <alignment horizontal="center"/>
    </xf>
    <xf numFmtId="171" fontId="2" fillId="2" borderId="2" xfId="0" applyNumberFormat="1" applyFont="1" applyFill="1" applyBorder="1" applyAlignment="1">
      <alignment horizontal="center"/>
    </xf>
    <xf numFmtId="171" fontId="2" fillId="2" borderId="3" xfId="0" applyNumberFormat="1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2" fillId="2" borderId="2" xfId="0" applyNumberFormat="1" applyFont="1" applyFill="1" applyBorder="1" applyAlignment="1">
      <alignment horizontal="center"/>
    </xf>
    <xf numFmtId="172" fontId="2" fillId="2" borderId="3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4" fillId="2" borderId="2" xfId="0" applyNumberFormat="1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5" fillId="2" borderId="3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41" fontId="3" fillId="2" borderId="1" xfId="1" applyFont="1" applyFill="1" applyBorder="1" applyAlignment="1">
      <alignment horizontal="center"/>
    </xf>
    <xf numFmtId="184" fontId="3" fillId="2" borderId="1" xfId="1" applyNumberFormat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</cellXfs>
  <cellStyles count="3">
    <cellStyle name="Comma [0]" xfId="1" builtinId="6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9C58E-A9E2-4C98-BC8A-9DC480E4C6CB}">
  <dimension ref="A1:AF30"/>
  <sheetViews>
    <sheetView zoomScale="70" zoomScaleNormal="70" workbookViewId="0">
      <selection activeCell="V29" sqref="V29"/>
    </sheetView>
  </sheetViews>
  <sheetFormatPr defaultRowHeight="15" x14ac:dyDescent="0.25"/>
  <cols>
    <col min="1" max="1" width="3.85546875" style="1" bestFit="1" customWidth="1"/>
    <col min="2" max="2" width="13.85546875" customWidth="1"/>
    <col min="3" max="3" width="12" customWidth="1"/>
    <col min="4" max="4" width="6.7109375" style="37" customWidth="1"/>
    <col min="5" max="7" width="5.5703125" bestFit="1" customWidth="1"/>
    <col min="8" max="8" width="5.5703125" style="37" customWidth="1"/>
    <col min="9" max="11" width="5.5703125" bestFit="1" customWidth="1"/>
    <col min="12" max="12" width="5.5703125" style="37" customWidth="1"/>
    <col min="13" max="13" width="5.42578125" customWidth="1"/>
    <col min="14" max="15" width="5.5703125" bestFit="1" customWidth="1"/>
    <col min="16" max="16" width="5.5703125" style="37" customWidth="1"/>
    <col min="17" max="19" width="5.5703125" bestFit="1" customWidth="1"/>
    <col min="20" max="20" width="5.5703125" customWidth="1"/>
    <col min="22" max="22" width="71.7109375" customWidth="1"/>
  </cols>
  <sheetData>
    <row r="1" spans="1:32" x14ac:dyDescent="0.25">
      <c r="A1" s="104" t="s">
        <v>0</v>
      </c>
      <c r="B1" s="105" t="s">
        <v>1</v>
      </c>
      <c r="C1" s="104" t="s">
        <v>2</v>
      </c>
      <c r="D1" s="38"/>
      <c r="E1" s="107" t="s">
        <v>4</v>
      </c>
      <c r="F1" s="107"/>
      <c r="G1" s="107"/>
      <c r="H1" s="34"/>
      <c r="I1" s="108" t="s">
        <v>3</v>
      </c>
      <c r="J1" s="108"/>
      <c r="K1" s="108"/>
      <c r="L1" s="34"/>
      <c r="M1" s="109" t="s">
        <v>5</v>
      </c>
      <c r="N1" s="109"/>
      <c r="O1" s="109"/>
      <c r="P1" s="34"/>
      <c r="Q1" s="106" t="s">
        <v>51</v>
      </c>
      <c r="R1" s="106"/>
      <c r="S1" s="106"/>
      <c r="T1" s="10"/>
    </row>
    <row r="2" spans="1:32" x14ac:dyDescent="0.25">
      <c r="A2" s="104"/>
      <c r="B2" s="105"/>
      <c r="C2" s="104"/>
      <c r="D2" s="38">
        <v>2017</v>
      </c>
      <c r="E2" s="2">
        <v>2018</v>
      </c>
      <c r="F2" s="2">
        <v>2019</v>
      </c>
      <c r="G2" s="7">
        <v>2020</v>
      </c>
      <c r="H2" s="35">
        <v>2017</v>
      </c>
      <c r="I2" s="6">
        <v>2018</v>
      </c>
      <c r="J2" s="2">
        <v>2019</v>
      </c>
      <c r="K2" s="7">
        <v>2020</v>
      </c>
      <c r="L2" s="35">
        <v>2017</v>
      </c>
      <c r="M2" s="6">
        <v>2018</v>
      </c>
      <c r="N2" s="2">
        <v>2019</v>
      </c>
      <c r="O2" s="7">
        <v>2020</v>
      </c>
      <c r="P2" s="35">
        <v>2017</v>
      </c>
      <c r="Q2" s="6">
        <v>2018</v>
      </c>
      <c r="R2" s="2">
        <v>2019</v>
      </c>
      <c r="S2" s="2">
        <v>2020</v>
      </c>
      <c r="T2" s="10" t="s">
        <v>68</v>
      </c>
      <c r="U2" t="s">
        <v>69</v>
      </c>
    </row>
    <row r="3" spans="1:32" x14ac:dyDescent="0.25">
      <c r="A3" s="2">
        <v>1</v>
      </c>
      <c r="B3" s="3" t="s">
        <v>24</v>
      </c>
      <c r="C3" s="4">
        <v>35592</v>
      </c>
      <c r="D3" s="39"/>
      <c r="E3" s="19" t="s">
        <v>52</v>
      </c>
      <c r="F3" s="19" t="s">
        <v>52</v>
      </c>
      <c r="G3" s="20" t="s">
        <v>52</v>
      </c>
      <c r="H3" s="35"/>
      <c r="I3" s="23" t="s">
        <v>52</v>
      </c>
      <c r="J3" s="24" t="s">
        <v>52</v>
      </c>
      <c r="K3" s="25" t="s">
        <v>52</v>
      </c>
      <c r="L3" s="35" t="s">
        <v>54</v>
      </c>
      <c r="M3" s="6" t="s">
        <v>54</v>
      </c>
      <c r="N3" s="2" t="s">
        <v>52</v>
      </c>
      <c r="O3" s="7" t="s">
        <v>52</v>
      </c>
      <c r="P3" s="35"/>
      <c r="Q3" s="6" t="s">
        <v>52</v>
      </c>
      <c r="R3" s="2" t="s">
        <v>52</v>
      </c>
      <c r="S3" s="2" t="s">
        <v>52</v>
      </c>
      <c r="T3" s="15" t="s">
        <v>65</v>
      </c>
      <c r="U3">
        <v>6</v>
      </c>
      <c r="V3" s="17"/>
    </row>
    <row r="4" spans="1:32" x14ac:dyDescent="0.25">
      <c r="A4" s="2">
        <v>2</v>
      </c>
      <c r="B4" s="3" t="s">
        <v>25</v>
      </c>
      <c r="C4" s="4">
        <v>41100</v>
      </c>
      <c r="D4" s="39"/>
      <c r="E4" s="19" t="s">
        <v>52</v>
      </c>
      <c r="F4" s="19" t="s">
        <v>52</v>
      </c>
      <c r="G4" s="20" t="s">
        <v>52</v>
      </c>
      <c r="H4" s="35"/>
      <c r="I4" s="23" t="s">
        <v>52</v>
      </c>
      <c r="J4" s="24" t="s">
        <v>52</v>
      </c>
      <c r="K4" s="25" t="s">
        <v>52</v>
      </c>
      <c r="L4" s="35"/>
      <c r="M4" s="6" t="s">
        <v>54</v>
      </c>
      <c r="N4" s="2" t="s">
        <v>54</v>
      </c>
      <c r="O4" s="7" t="s">
        <v>54</v>
      </c>
      <c r="P4" s="35"/>
      <c r="Q4" s="6" t="s">
        <v>52</v>
      </c>
      <c r="R4" s="2" t="s">
        <v>52</v>
      </c>
      <c r="S4" s="2" t="s">
        <v>52</v>
      </c>
      <c r="T4" s="10" t="s">
        <v>66</v>
      </c>
      <c r="U4">
        <v>5</v>
      </c>
      <c r="V4" s="18"/>
    </row>
    <row r="5" spans="1:32" x14ac:dyDescent="0.25">
      <c r="A5" s="2">
        <v>3</v>
      </c>
      <c r="B5" s="12" t="s">
        <v>26</v>
      </c>
      <c r="C5" s="13">
        <v>43088</v>
      </c>
      <c r="D5" s="40"/>
      <c r="E5" s="21" t="s">
        <v>52</v>
      </c>
      <c r="F5" s="21" t="s">
        <v>52</v>
      </c>
      <c r="G5" s="22" t="s">
        <v>52</v>
      </c>
      <c r="H5" s="36"/>
      <c r="I5" s="26" t="s">
        <v>52</v>
      </c>
      <c r="J5" s="27" t="s">
        <v>52</v>
      </c>
      <c r="K5" s="28" t="s">
        <v>52</v>
      </c>
      <c r="L5" s="36"/>
      <c r="M5" s="29" t="s">
        <v>52</v>
      </c>
      <c r="N5" s="30" t="s">
        <v>52</v>
      </c>
      <c r="O5" s="31" t="s">
        <v>52</v>
      </c>
      <c r="P5" s="36"/>
      <c r="Q5" s="42" t="s">
        <v>52</v>
      </c>
      <c r="R5" s="43" t="s">
        <v>52</v>
      </c>
      <c r="S5" s="43" t="s">
        <v>52</v>
      </c>
      <c r="T5" s="10" t="s">
        <v>70</v>
      </c>
      <c r="U5">
        <v>10</v>
      </c>
      <c r="V5" s="18"/>
    </row>
    <row r="6" spans="1:32" x14ac:dyDescent="0.25">
      <c r="A6" s="11">
        <v>4</v>
      </c>
      <c r="B6" s="12" t="s">
        <v>27</v>
      </c>
      <c r="C6" s="13">
        <v>35255</v>
      </c>
      <c r="D6" s="40"/>
      <c r="E6" s="21" t="s">
        <v>52</v>
      </c>
      <c r="F6" s="21" t="s">
        <v>52</v>
      </c>
      <c r="G6" s="22" t="s">
        <v>52</v>
      </c>
      <c r="H6" s="36"/>
      <c r="I6" s="26" t="s">
        <v>52</v>
      </c>
      <c r="J6" s="27" t="s">
        <v>52</v>
      </c>
      <c r="K6" s="28" t="s">
        <v>52</v>
      </c>
      <c r="L6" s="36"/>
      <c r="M6" s="29" t="s">
        <v>52</v>
      </c>
      <c r="N6" s="30" t="s">
        <v>52</v>
      </c>
      <c r="O6" s="31" t="s">
        <v>52</v>
      </c>
      <c r="P6" s="36"/>
      <c r="Q6" s="32" t="s">
        <v>52</v>
      </c>
      <c r="R6" s="33" t="s">
        <v>52</v>
      </c>
      <c r="S6" s="33" t="s">
        <v>52</v>
      </c>
      <c r="T6" s="10" t="s">
        <v>67</v>
      </c>
      <c r="U6">
        <v>5</v>
      </c>
      <c r="V6" s="18"/>
      <c r="X6" t="s">
        <v>56</v>
      </c>
      <c r="AD6">
        <v>26</v>
      </c>
      <c r="AE6">
        <v>26</v>
      </c>
      <c r="AF6">
        <v>26</v>
      </c>
    </row>
    <row r="7" spans="1:32" x14ac:dyDescent="0.25">
      <c r="A7" s="11">
        <v>5</v>
      </c>
      <c r="B7" s="12" t="s">
        <v>28</v>
      </c>
      <c r="C7" s="13">
        <v>42860</v>
      </c>
      <c r="D7" s="40"/>
      <c r="E7" s="21" t="s">
        <v>52</v>
      </c>
      <c r="F7" s="21" t="s">
        <v>52</v>
      </c>
      <c r="G7" s="22" t="s">
        <v>52</v>
      </c>
      <c r="H7" s="36"/>
      <c r="I7" s="26" t="s">
        <v>52</v>
      </c>
      <c r="J7" s="27" t="s">
        <v>52</v>
      </c>
      <c r="K7" s="28" t="s">
        <v>52</v>
      </c>
      <c r="L7" s="36"/>
      <c r="M7" s="29" t="s">
        <v>52</v>
      </c>
      <c r="N7" s="30" t="s">
        <v>52</v>
      </c>
      <c r="O7" s="31" t="s">
        <v>52</v>
      </c>
      <c r="P7" s="36"/>
      <c r="Q7" s="32" t="s">
        <v>52</v>
      </c>
      <c r="R7" s="33" t="s">
        <v>52</v>
      </c>
      <c r="S7" s="33" t="s">
        <v>52</v>
      </c>
      <c r="T7" s="10"/>
      <c r="AD7">
        <v>2018</v>
      </c>
      <c r="AE7">
        <v>2019</v>
      </c>
      <c r="AF7">
        <v>2020</v>
      </c>
    </row>
    <row r="8" spans="1:32" x14ac:dyDescent="0.25">
      <c r="A8" s="2">
        <v>6</v>
      </c>
      <c r="B8" s="3" t="s">
        <v>29</v>
      </c>
      <c r="C8" s="4">
        <v>43544</v>
      </c>
      <c r="D8" s="39"/>
      <c r="E8" s="2" t="s">
        <v>54</v>
      </c>
      <c r="F8" s="2" t="s">
        <v>52</v>
      </c>
      <c r="G8" s="7" t="s">
        <v>52</v>
      </c>
      <c r="H8" s="35"/>
      <c r="I8" s="6" t="s">
        <v>52</v>
      </c>
      <c r="J8" s="2" t="s">
        <v>52</v>
      </c>
      <c r="K8" s="7" t="s">
        <v>52</v>
      </c>
      <c r="L8" s="35"/>
      <c r="M8" s="6" t="s">
        <v>52</v>
      </c>
      <c r="N8" s="2" t="s">
        <v>52</v>
      </c>
      <c r="O8" s="7" t="s">
        <v>52</v>
      </c>
      <c r="P8" s="35"/>
      <c r="Q8" s="6" t="s">
        <v>52</v>
      </c>
      <c r="R8" s="2" t="s">
        <v>52</v>
      </c>
      <c r="S8" s="2" t="s">
        <v>52</v>
      </c>
      <c r="T8" s="10"/>
      <c r="V8" t="s">
        <v>7</v>
      </c>
      <c r="AC8" t="s">
        <v>55</v>
      </c>
      <c r="AD8">
        <v>6</v>
      </c>
      <c r="AE8">
        <v>2</v>
      </c>
      <c r="AF8">
        <v>0</v>
      </c>
    </row>
    <row r="9" spans="1:32" x14ac:dyDescent="0.25">
      <c r="A9" s="11">
        <v>7</v>
      </c>
      <c r="B9" s="12" t="s">
        <v>30</v>
      </c>
      <c r="C9" s="13">
        <v>30724</v>
      </c>
      <c r="D9" s="40"/>
      <c r="E9" s="21" t="s">
        <v>52</v>
      </c>
      <c r="F9" s="21" t="s">
        <v>52</v>
      </c>
      <c r="G9" s="22" t="s">
        <v>52</v>
      </c>
      <c r="H9" s="36"/>
      <c r="I9" s="26" t="s">
        <v>52</v>
      </c>
      <c r="J9" s="27" t="s">
        <v>52</v>
      </c>
      <c r="K9" s="28" t="s">
        <v>52</v>
      </c>
      <c r="L9" s="36"/>
      <c r="M9" s="29" t="s">
        <v>52</v>
      </c>
      <c r="N9" s="30" t="s">
        <v>52</v>
      </c>
      <c r="O9" s="31" t="s">
        <v>52</v>
      </c>
      <c r="P9" s="36"/>
      <c r="Q9" s="32" t="s">
        <v>52</v>
      </c>
      <c r="R9" s="33" t="s">
        <v>52</v>
      </c>
      <c r="S9" s="33" t="s">
        <v>52</v>
      </c>
      <c r="T9" s="10"/>
      <c r="V9" t="s">
        <v>53</v>
      </c>
      <c r="AC9" t="s">
        <v>55</v>
      </c>
      <c r="AD9">
        <v>5</v>
      </c>
      <c r="AE9">
        <v>0</v>
      </c>
      <c r="AF9">
        <v>0</v>
      </c>
    </row>
    <row r="10" spans="1:32" x14ac:dyDescent="0.25">
      <c r="A10" s="2">
        <v>8</v>
      </c>
      <c r="B10" s="3" t="s">
        <v>31</v>
      </c>
      <c r="C10" s="4">
        <v>43852</v>
      </c>
      <c r="D10" s="39"/>
      <c r="E10" s="2" t="s">
        <v>54</v>
      </c>
      <c r="F10" s="2" t="s">
        <v>54</v>
      </c>
      <c r="G10" s="7" t="s">
        <v>52</v>
      </c>
      <c r="H10" s="35"/>
      <c r="I10" s="6" t="s">
        <v>54</v>
      </c>
      <c r="J10" s="2" t="s">
        <v>52</v>
      </c>
      <c r="K10" s="7" t="s">
        <v>52</v>
      </c>
      <c r="L10" s="35"/>
      <c r="M10" s="6" t="s">
        <v>54</v>
      </c>
      <c r="N10" s="2" t="s">
        <v>52</v>
      </c>
      <c r="O10" s="7" t="s">
        <v>52</v>
      </c>
      <c r="P10" s="35"/>
      <c r="Q10" s="6" t="s">
        <v>54</v>
      </c>
      <c r="R10" s="2" t="s">
        <v>52</v>
      </c>
      <c r="S10" s="2" t="s">
        <v>52</v>
      </c>
      <c r="T10" s="10"/>
      <c r="V10" t="s">
        <v>6</v>
      </c>
      <c r="AC10" t="s">
        <v>55</v>
      </c>
      <c r="AD10">
        <v>8</v>
      </c>
      <c r="AE10">
        <v>5</v>
      </c>
      <c r="AF10">
        <v>5</v>
      </c>
    </row>
    <row r="11" spans="1:32" x14ac:dyDescent="0.25">
      <c r="A11" s="2">
        <v>9</v>
      </c>
      <c r="B11" s="3" t="s">
        <v>32</v>
      </c>
      <c r="C11" s="4">
        <v>43473</v>
      </c>
      <c r="D11" s="39"/>
      <c r="E11" s="2" t="s">
        <v>54</v>
      </c>
      <c r="F11" s="2" t="s">
        <v>52</v>
      </c>
      <c r="G11" s="7" t="s">
        <v>52</v>
      </c>
      <c r="H11" s="35"/>
      <c r="I11" s="6" t="s">
        <v>52</v>
      </c>
      <c r="J11" s="2" t="s">
        <v>52</v>
      </c>
      <c r="K11" s="7" t="s">
        <v>52</v>
      </c>
      <c r="L11" s="35"/>
      <c r="M11" s="6" t="s">
        <v>52</v>
      </c>
      <c r="N11" s="2" t="s">
        <v>52</v>
      </c>
      <c r="O11" s="7" t="s">
        <v>54</v>
      </c>
      <c r="P11" s="35"/>
      <c r="Q11" s="6" t="s">
        <v>52</v>
      </c>
      <c r="R11" s="2" t="s">
        <v>52</v>
      </c>
      <c r="S11" s="2" t="s">
        <v>52</v>
      </c>
      <c r="T11" s="10"/>
      <c r="V11" t="s">
        <v>50</v>
      </c>
      <c r="AC11" t="s">
        <v>55</v>
      </c>
      <c r="AD11">
        <v>5</v>
      </c>
      <c r="AE11">
        <v>0</v>
      </c>
      <c r="AF11">
        <v>0</v>
      </c>
    </row>
    <row r="12" spans="1:32" x14ac:dyDescent="0.25">
      <c r="A12" s="11">
        <v>10</v>
      </c>
      <c r="B12" s="12" t="s">
        <v>33</v>
      </c>
      <c r="C12" s="13">
        <v>43383</v>
      </c>
      <c r="D12" s="40"/>
      <c r="E12" s="21" t="s">
        <v>52</v>
      </c>
      <c r="F12" s="21" t="s">
        <v>52</v>
      </c>
      <c r="G12" s="22" t="s">
        <v>52</v>
      </c>
      <c r="H12" s="36"/>
      <c r="I12" s="26" t="s">
        <v>52</v>
      </c>
      <c r="J12" s="27" t="s">
        <v>52</v>
      </c>
      <c r="K12" s="28" t="s">
        <v>52</v>
      </c>
      <c r="L12" s="36"/>
      <c r="M12" s="29" t="s">
        <v>52</v>
      </c>
      <c r="N12" s="30" t="s">
        <v>52</v>
      </c>
      <c r="O12" s="31" t="s">
        <v>52</v>
      </c>
      <c r="P12" s="36"/>
      <c r="Q12" s="32" t="s">
        <v>52</v>
      </c>
      <c r="R12" s="33" t="s">
        <v>52</v>
      </c>
      <c r="S12" s="33" t="s">
        <v>52</v>
      </c>
      <c r="T12" s="10"/>
      <c r="X12" t="s">
        <v>57</v>
      </c>
      <c r="AD12">
        <f>AD6-AD8-AD9-AD10-AD11</f>
        <v>2</v>
      </c>
      <c r="AE12">
        <f>26-AE8-AE10</f>
        <v>19</v>
      </c>
      <c r="AF12">
        <f>AF6-AF10</f>
        <v>21</v>
      </c>
    </row>
    <row r="13" spans="1:32" x14ac:dyDescent="0.25">
      <c r="A13" s="14" t="s">
        <v>8</v>
      </c>
      <c r="B13" s="12" t="s">
        <v>34</v>
      </c>
      <c r="C13" s="13">
        <v>42908</v>
      </c>
      <c r="D13" s="40"/>
      <c r="E13" s="21" t="s">
        <v>52</v>
      </c>
      <c r="F13" s="21" t="s">
        <v>52</v>
      </c>
      <c r="G13" s="22" t="s">
        <v>52</v>
      </c>
      <c r="H13" s="36"/>
      <c r="I13" s="26" t="s">
        <v>52</v>
      </c>
      <c r="J13" s="27" t="s">
        <v>52</v>
      </c>
      <c r="K13" s="28" t="s">
        <v>52</v>
      </c>
      <c r="L13" s="36"/>
      <c r="M13" s="29" t="s">
        <v>52</v>
      </c>
      <c r="N13" s="30" t="s">
        <v>52</v>
      </c>
      <c r="O13" s="31" t="s">
        <v>52</v>
      </c>
      <c r="P13" s="36"/>
      <c r="Q13" s="32" t="s">
        <v>52</v>
      </c>
      <c r="R13" s="33" t="s">
        <v>52</v>
      </c>
      <c r="S13" s="33" t="s">
        <v>52</v>
      </c>
      <c r="T13" s="10"/>
      <c r="X13" t="s">
        <v>58</v>
      </c>
      <c r="AD13">
        <f>SUM(AD12:AF12)</f>
        <v>42</v>
      </c>
    </row>
    <row r="14" spans="1:32" x14ac:dyDescent="0.25">
      <c r="A14" s="14" t="s">
        <v>9</v>
      </c>
      <c r="B14" s="12" t="s">
        <v>35</v>
      </c>
      <c r="C14" s="13">
        <v>40458</v>
      </c>
      <c r="D14" s="40"/>
      <c r="E14" s="21" t="s">
        <v>52</v>
      </c>
      <c r="F14" s="21" t="s">
        <v>52</v>
      </c>
      <c r="G14" s="22" t="s">
        <v>52</v>
      </c>
      <c r="H14" s="36"/>
      <c r="I14" s="26" t="s">
        <v>52</v>
      </c>
      <c r="J14" s="27" t="s">
        <v>52</v>
      </c>
      <c r="K14" s="28" t="s">
        <v>52</v>
      </c>
      <c r="L14" s="36"/>
      <c r="M14" s="29" t="s">
        <v>52</v>
      </c>
      <c r="N14" s="30" t="s">
        <v>52</v>
      </c>
      <c r="O14" s="31" t="s">
        <v>52</v>
      </c>
      <c r="P14" s="36"/>
      <c r="Q14" s="32" t="s">
        <v>52</v>
      </c>
      <c r="R14" s="33" t="s">
        <v>52</v>
      </c>
      <c r="S14" s="33" t="s">
        <v>52</v>
      </c>
      <c r="T14" s="10"/>
    </row>
    <row r="15" spans="1:32" x14ac:dyDescent="0.25">
      <c r="A15" s="5" t="s">
        <v>10</v>
      </c>
      <c r="B15" s="3" t="s">
        <v>36</v>
      </c>
      <c r="C15" s="4">
        <v>43873</v>
      </c>
      <c r="D15" s="39"/>
      <c r="E15" s="2" t="s">
        <v>54</v>
      </c>
      <c r="F15" s="2" t="s">
        <v>54</v>
      </c>
      <c r="G15" s="7" t="s">
        <v>52</v>
      </c>
      <c r="H15" s="35"/>
      <c r="I15" s="6" t="s">
        <v>54</v>
      </c>
      <c r="J15" s="2" t="s">
        <v>52</v>
      </c>
      <c r="K15" s="7" t="s">
        <v>52</v>
      </c>
      <c r="L15" s="35"/>
      <c r="M15" s="6" t="s">
        <v>54</v>
      </c>
      <c r="N15" s="2" t="s">
        <v>52</v>
      </c>
      <c r="O15" s="7" t="s">
        <v>54</v>
      </c>
      <c r="P15" s="35"/>
      <c r="Q15" s="6" t="s">
        <v>54</v>
      </c>
      <c r="R15" s="2" t="s">
        <v>52</v>
      </c>
      <c r="S15" s="2" t="s">
        <v>52</v>
      </c>
      <c r="T15" s="10"/>
    </row>
    <row r="16" spans="1:32" x14ac:dyDescent="0.25">
      <c r="A16" s="14" t="s">
        <v>11</v>
      </c>
      <c r="B16" s="12" t="s">
        <v>37</v>
      </c>
      <c r="C16" s="13">
        <v>34529</v>
      </c>
      <c r="D16" s="40"/>
      <c r="E16" s="21" t="s">
        <v>52</v>
      </c>
      <c r="F16" s="21" t="s">
        <v>52</v>
      </c>
      <c r="G16" s="22" t="s">
        <v>52</v>
      </c>
      <c r="H16" s="36"/>
      <c r="I16" s="26" t="s">
        <v>52</v>
      </c>
      <c r="J16" s="27" t="s">
        <v>52</v>
      </c>
      <c r="K16" s="28" t="s">
        <v>52</v>
      </c>
      <c r="L16" s="36"/>
      <c r="M16" s="29" t="s">
        <v>52</v>
      </c>
      <c r="N16" s="30" t="s">
        <v>52</v>
      </c>
      <c r="O16" s="31" t="s">
        <v>52</v>
      </c>
      <c r="P16" s="36"/>
      <c r="Q16" s="32" t="s">
        <v>52</v>
      </c>
      <c r="R16" s="33" t="s">
        <v>52</v>
      </c>
      <c r="S16" s="33" t="s">
        <v>52</v>
      </c>
      <c r="T16" s="10"/>
      <c r="V16" s="9" t="s">
        <v>64</v>
      </c>
      <c r="W16" s="3">
        <v>2018</v>
      </c>
      <c r="X16" s="3">
        <v>2019</v>
      </c>
      <c r="Y16" s="3">
        <v>2020</v>
      </c>
    </row>
    <row r="17" spans="1:25" x14ac:dyDescent="0.25">
      <c r="A17" s="5" t="s">
        <v>12</v>
      </c>
      <c r="B17" s="3" t="s">
        <v>38</v>
      </c>
      <c r="C17" s="4">
        <v>43794</v>
      </c>
      <c r="D17" s="39"/>
      <c r="E17" s="2" t="s">
        <v>54</v>
      </c>
      <c r="F17" s="2" t="s">
        <v>52</v>
      </c>
      <c r="G17" s="7" t="s">
        <v>52</v>
      </c>
      <c r="H17" s="35"/>
      <c r="I17" s="6" t="s">
        <v>54</v>
      </c>
      <c r="J17" s="2" t="s">
        <v>52</v>
      </c>
      <c r="K17" s="7" t="s">
        <v>52</v>
      </c>
      <c r="L17" s="35"/>
      <c r="M17" s="6" t="s">
        <v>54</v>
      </c>
      <c r="N17" s="2" t="s">
        <v>52</v>
      </c>
      <c r="O17" s="7" t="s">
        <v>52</v>
      </c>
      <c r="P17" s="35"/>
      <c r="Q17" s="6" t="s">
        <v>54</v>
      </c>
      <c r="R17" s="2" t="s">
        <v>52</v>
      </c>
      <c r="S17" s="2" t="s">
        <v>52</v>
      </c>
      <c r="T17" s="10"/>
      <c r="V17" s="9" t="s">
        <v>56</v>
      </c>
      <c r="W17" s="3">
        <v>26</v>
      </c>
      <c r="X17" s="3">
        <v>26</v>
      </c>
      <c r="Y17" s="3">
        <v>26</v>
      </c>
    </row>
    <row r="18" spans="1:25" x14ac:dyDescent="0.25">
      <c r="A18" s="14" t="s">
        <v>13</v>
      </c>
      <c r="B18" s="12" t="s">
        <v>39</v>
      </c>
      <c r="C18" s="13">
        <v>34351</v>
      </c>
      <c r="D18" s="40"/>
      <c r="E18" s="21" t="s">
        <v>52</v>
      </c>
      <c r="F18" s="21" t="s">
        <v>52</v>
      </c>
      <c r="G18" s="22" t="s">
        <v>52</v>
      </c>
      <c r="H18" s="36"/>
      <c r="I18" s="26" t="s">
        <v>52</v>
      </c>
      <c r="J18" s="27" t="s">
        <v>52</v>
      </c>
      <c r="K18" s="28" t="s">
        <v>52</v>
      </c>
      <c r="L18" s="36"/>
      <c r="M18" s="29" t="s">
        <v>52</v>
      </c>
      <c r="N18" s="30" t="s">
        <v>52</v>
      </c>
      <c r="O18" s="31" t="s">
        <v>52</v>
      </c>
      <c r="P18" s="36"/>
      <c r="Q18" s="32" t="s">
        <v>52</v>
      </c>
      <c r="R18" s="33" t="s">
        <v>52</v>
      </c>
      <c r="S18" s="33" t="s">
        <v>52</v>
      </c>
      <c r="T18" s="10"/>
      <c r="V18" s="9" t="s">
        <v>59</v>
      </c>
      <c r="W18" s="3"/>
      <c r="X18" s="3"/>
      <c r="Y18" s="3"/>
    </row>
    <row r="19" spans="1:25" x14ac:dyDescent="0.25">
      <c r="A19" s="14" t="s">
        <v>14</v>
      </c>
      <c r="B19" s="12" t="s">
        <v>40</v>
      </c>
      <c r="C19" s="13">
        <v>33058</v>
      </c>
      <c r="D19" s="40"/>
      <c r="E19" s="21" t="s">
        <v>52</v>
      </c>
      <c r="F19" s="21" t="s">
        <v>52</v>
      </c>
      <c r="G19" s="22" t="s">
        <v>52</v>
      </c>
      <c r="H19" s="36"/>
      <c r="I19" s="26" t="s">
        <v>52</v>
      </c>
      <c r="J19" s="27" t="s">
        <v>52</v>
      </c>
      <c r="K19" s="28" t="s">
        <v>52</v>
      </c>
      <c r="L19" s="36"/>
      <c r="M19" s="29" t="s">
        <v>52</v>
      </c>
      <c r="N19" s="30" t="s">
        <v>52</v>
      </c>
      <c r="O19" s="31" t="s">
        <v>52</v>
      </c>
      <c r="P19" s="36"/>
      <c r="Q19" s="32" t="s">
        <v>52</v>
      </c>
      <c r="R19" s="33" t="s">
        <v>52</v>
      </c>
      <c r="S19" s="33" t="s">
        <v>52</v>
      </c>
      <c r="T19" s="10"/>
      <c r="V19" s="9" t="s">
        <v>60</v>
      </c>
      <c r="W19" s="3">
        <v>6</v>
      </c>
      <c r="X19" s="3">
        <v>2</v>
      </c>
      <c r="Y19" s="3">
        <v>0</v>
      </c>
    </row>
    <row r="20" spans="1:25" x14ac:dyDescent="0.25">
      <c r="A20" s="5" t="s">
        <v>15</v>
      </c>
      <c r="B20" s="3" t="s">
        <v>41</v>
      </c>
      <c r="C20" s="4">
        <v>43361</v>
      </c>
      <c r="D20" s="39"/>
      <c r="E20" s="19" t="s">
        <v>52</v>
      </c>
      <c r="F20" s="19" t="s">
        <v>52</v>
      </c>
      <c r="G20" s="20" t="s">
        <v>52</v>
      </c>
      <c r="H20" s="35"/>
      <c r="I20" s="23" t="s">
        <v>52</v>
      </c>
      <c r="J20" s="24" t="s">
        <v>52</v>
      </c>
      <c r="K20" s="25" t="s">
        <v>52</v>
      </c>
      <c r="L20" s="35"/>
      <c r="M20" s="6" t="s">
        <v>52</v>
      </c>
      <c r="N20" s="2" t="s">
        <v>54</v>
      </c>
      <c r="O20" s="7" t="s">
        <v>52</v>
      </c>
      <c r="P20" s="35"/>
      <c r="Q20" s="6" t="s">
        <v>52</v>
      </c>
      <c r="R20" s="2" t="s">
        <v>52</v>
      </c>
      <c r="S20" s="2" t="s">
        <v>52</v>
      </c>
      <c r="T20" s="10"/>
      <c r="V20" s="9" t="s">
        <v>62</v>
      </c>
      <c r="W20" s="3">
        <v>5</v>
      </c>
      <c r="X20" s="3">
        <v>0</v>
      </c>
      <c r="Y20" s="3">
        <v>0</v>
      </c>
    </row>
    <row r="21" spans="1:25" x14ac:dyDescent="0.25">
      <c r="A21" s="5" t="s">
        <v>16</v>
      </c>
      <c r="B21" s="3" t="s">
        <v>42</v>
      </c>
      <c r="C21" s="4">
        <v>43098</v>
      </c>
      <c r="D21" s="39"/>
      <c r="E21" s="19" t="s">
        <v>52</v>
      </c>
      <c r="F21" s="19" t="s">
        <v>52</v>
      </c>
      <c r="G21" s="20" t="s">
        <v>52</v>
      </c>
      <c r="H21" s="35"/>
      <c r="I21" s="23" t="s">
        <v>52</v>
      </c>
      <c r="J21" s="24" t="s">
        <v>52</v>
      </c>
      <c r="K21" s="25" t="s">
        <v>52</v>
      </c>
      <c r="L21" s="35"/>
      <c r="M21" s="6" t="s">
        <v>54</v>
      </c>
      <c r="N21" s="2" t="s">
        <v>54</v>
      </c>
      <c r="O21" s="7" t="s">
        <v>54</v>
      </c>
      <c r="P21" s="35"/>
      <c r="Q21" s="6" t="s">
        <v>52</v>
      </c>
      <c r="R21" s="2" t="s">
        <v>52</v>
      </c>
      <c r="S21" s="2" t="s">
        <v>52</v>
      </c>
      <c r="T21" s="10"/>
      <c r="V21" s="9" t="s">
        <v>61</v>
      </c>
      <c r="W21" s="3">
        <v>8</v>
      </c>
      <c r="X21" s="3">
        <v>5</v>
      </c>
      <c r="Y21" s="3">
        <v>5</v>
      </c>
    </row>
    <row r="22" spans="1:25" x14ac:dyDescent="0.25">
      <c r="A22" s="5" t="s">
        <v>17</v>
      </c>
      <c r="B22" s="3" t="s">
        <v>43</v>
      </c>
      <c r="C22" s="4">
        <v>34625</v>
      </c>
      <c r="D22" s="39"/>
      <c r="E22" s="19" t="s">
        <v>52</v>
      </c>
      <c r="F22" s="19" t="s">
        <v>52</v>
      </c>
      <c r="G22" s="20" t="s">
        <v>52</v>
      </c>
      <c r="H22" s="35"/>
      <c r="I22" s="6" t="s">
        <v>54</v>
      </c>
      <c r="J22" s="2" t="s">
        <v>52</v>
      </c>
      <c r="K22" s="7" t="s">
        <v>52</v>
      </c>
      <c r="L22" s="35"/>
      <c r="M22" s="6" t="s">
        <v>54</v>
      </c>
      <c r="N22" s="2" t="s">
        <v>54</v>
      </c>
      <c r="O22" s="7" t="s">
        <v>54</v>
      </c>
      <c r="P22" s="35"/>
      <c r="Q22" s="8" t="s">
        <v>54</v>
      </c>
      <c r="R22" s="2" t="s">
        <v>52</v>
      </c>
      <c r="S22" s="2" t="s">
        <v>52</v>
      </c>
      <c r="T22" s="10"/>
      <c r="V22" s="9" t="s">
        <v>63</v>
      </c>
      <c r="W22" s="3">
        <v>5</v>
      </c>
      <c r="X22" s="3">
        <v>0</v>
      </c>
      <c r="Y22" s="3">
        <v>0</v>
      </c>
    </row>
    <row r="23" spans="1:25" x14ac:dyDescent="0.25">
      <c r="A23" s="5" t="s">
        <v>18</v>
      </c>
      <c r="B23" s="3" t="s">
        <v>44</v>
      </c>
      <c r="C23" s="4">
        <v>43794</v>
      </c>
      <c r="D23" s="39"/>
      <c r="E23" s="2" t="s">
        <v>54</v>
      </c>
      <c r="F23" s="2" t="s">
        <v>52</v>
      </c>
      <c r="G23" s="7" t="s">
        <v>52</v>
      </c>
      <c r="H23" s="35"/>
      <c r="I23" s="6" t="s">
        <v>54</v>
      </c>
      <c r="J23" s="2" t="s">
        <v>52</v>
      </c>
      <c r="K23" s="7" t="s">
        <v>52</v>
      </c>
      <c r="L23" s="35"/>
      <c r="M23" s="6" t="s">
        <v>54</v>
      </c>
      <c r="N23" s="2" t="s">
        <v>54</v>
      </c>
      <c r="O23" s="7" t="s">
        <v>52</v>
      </c>
      <c r="P23" s="35"/>
      <c r="Q23" s="8" t="s">
        <v>54</v>
      </c>
      <c r="R23" s="2" t="s">
        <v>52</v>
      </c>
      <c r="S23" s="2" t="s">
        <v>52</v>
      </c>
      <c r="T23" s="10"/>
      <c r="V23" s="3" t="s">
        <v>57</v>
      </c>
      <c r="W23" s="3">
        <f>W17-W19-W20-W21-W22</f>
        <v>2</v>
      </c>
      <c r="X23" s="3">
        <f>X17-X19-X21</f>
        <v>19</v>
      </c>
      <c r="Y23" s="3">
        <f>Y17-Y21</f>
        <v>21</v>
      </c>
    </row>
    <row r="24" spans="1:25" x14ac:dyDescent="0.25">
      <c r="A24" s="14" t="s">
        <v>19</v>
      </c>
      <c r="B24" s="12" t="s">
        <v>45</v>
      </c>
      <c r="C24" s="13">
        <v>40357</v>
      </c>
      <c r="D24" s="40"/>
      <c r="E24" s="21" t="s">
        <v>52</v>
      </c>
      <c r="F24" s="21" t="s">
        <v>52</v>
      </c>
      <c r="G24" s="22" t="s">
        <v>52</v>
      </c>
      <c r="H24" s="36"/>
      <c r="I24" s="26" t="s">
        <v>52</v>
      </c>
      <c r="J24" s="27" t="s">
        <v>52</v>
      </c>
      <c r="K24" s="28" t="s">
        <v>52</v>
      </c>
      <c r="L24" s="36"/>
      <c r="M24" s="29" t="s">
        <v>52</v>
      </c>
      <c r="N24" s="30" t="s">
        <v>52</v>
      </c>
      <c r="O24" s="31" t="s">
        <v>52</v>
      </c>
      <c r="P24" s="36"/>
      <c r="Q24" s="32" t="s">
        <v>52</v>
      </c>
      <c r="R24" s="33" t="s">
        <v>52</v>
      </c>
      <c r="S24" s="33" t="s">
        <v>52</v>
      </c>
      <c r="T24" s="10"/>
      <c r="V24" s="3" t="s">
        <v>58</v>
      </c>
      <c r="W24" s="106">
        <f>SUM(W23:Y23)</f>
        <v>42</v>
      </c>
      <c r="X24" s="106"/>
      <c r="Y24" s="106"/>
    </row>
    <row r="25" spans="1:25" x14ac:dyDescent="0.25">
      <c r="A25" s="14" t="s">
        <v>20</v>
      </c>
      <c r="B25" s="12" t="s">
        <v>46</v>
      </c>
      <c r="C25" s="13">
        <v>33974</v>
      </c>
      <c r="D25" s="40"/>
      <c r="E25" s="21" t="s">
        <v>52</v>
      </c>
      <c r="F25" s="21" t="s">
        <v>52</v>
      </c>
      <c r="G25" s="22" t="s">
        <v>52</v>
      </c>
      <c r="H25" s="36"/>
      <c r="I25" s="26" t="s">
        <v>52</v>
      </c>
      <c r="J25" s="27" t="s">
        <v>52</v>
      </c>
      <c r="K25" s="28" t="s">
        <v>52</v>
      </c>
      <c r="L25" s="36"/>
      <c r="M25" s="29" t="s">
        <v>52</v>
      </c>
      <c r="N25" s="30" t="s">
        <v>52</v>
      </c>
      <c r="O25" s="31" t="s">
        <v>52</v>
      </c>
      <c r="P25" s="36"/>
      <c r="Q25" s="32" t="s">
        <v>52</v>
      </c>
      <c r="R25" s="33" t="s">
        <v>52</v>
      </c>
      <c r="S25" s="33" t="s">
        <v>52</v>
      </c>
      <c r="T25" s="10"/>
    </row>
    <row r="26" spans="1:25" x14ac:dyDescent="0.25">
      <c r="A26" s="14" t="s">
        <v>21</v>
      </c>
      <c r="B26" s="12" t="s">
        <v>47</v>
      </c>
      <c r="C26" s="13">
        <v>34220</v>
      </c>
      <c r="D26" s="40"/>
      <c r="E26" s="21" t="s">
        <v>52</v>
      </c>
      <c r="F26" s="21" t="s">
        <v>52</v>
      </c>
      <c r="G26" s="22" t="s">
        <v>52</v>
      </c>
      <c r="H26" s="36"/>
      <c r="I26" s="26" t="s">
        <v>52</v>
      </c>
      <c r="J26" s="27" t="s">
        <v>52</v>
      </c>
      <c r="K26" s="28" t="s">
        <v>52</v>
      </c>
      <c r="L26" s="36"/>
      <c r="M26" s="29" t="s">
        <v>52</v>
      </c>
      <c r="N26" s="30" t="s">
        <v>52</v>
      </c>
      <c r="O26" s="31" t="s">
        <v>52</v>
      </c>
      <c r="P26" s="36"/>
      <c r="Q26" s="32" t="s">
        <v>52</v>
      </c>
      <c r="R26" s="33" t="s">
        <v>52</v>
      </c>
      <c r="S26" s="33" t="s">
        <v>52</v>
      </c>
      <c r="T26" s="10" t="s">
        <v>65</v>
      </c>
    </row>
    <row r="27" spans="1:25" x14ac:dyDescent="0.25">
      <c r="A27" s="14" t="s">
        <v>22</v>
      </c>
      <c r="B27" s="12" t="s">
        <v>48</v>
      </c>
      <c r="C27" s="13">
        <v>35415</v>
      </c>
      <c r="D27" s="40"/>
      <c r="E27" s="21" t="s">
        <v>52</v>
      </c>
      <c r="F27" s="21" t="s">
        <v>52</v>
      </c>
      <c r="G27" s="22" t="s">
        <v>52</v>
      </c>
      <c r="H27" s="36"/>
      <c r="I27" s="26" t="s">
        <v>52</v>
      </c>
      <c r="J27" s="27" t="s">
        <v>52</v>
      </c>
      <c r="K27" s="28" t="s">
        <v>52</v>
      </c>
      <c r="L27" s="36"/>
      <c r="M27" s="29" t="s">
        <v>52</v>
      </c>
      <c r="N27" s="30" t="s">
        <v>52</v>
      </c>
      <c r="O27" s="31" t="s">
        <v>52</v>
      </c>
      <c r="P27" s="36"/>
      <c r="Q27" s="32" t="s">
        <v>52</v>
      </c>
      <c r="R27" s="33" t="s">
        <v>52</v>
      </c>
      <c r="S27" s="33" t="s">
        <v>52</v>
      </c>
      <c r="T27" s="10" t="s">
        <v>71</v>
      </c>
    </row>
    <row r="28" spans="1:25" x14ac:dyDescent="0.25">
      <c r="A28" s="14" t="s">
        <v>23</v>
      </c>
      <c r="B28" s="12" t="s">
        <v>49</v>
      </c>
      <c r="C28" s="13">
        <v>32906</v>
      </c>
      <c r="D28" s="40"/>
      <c r="E28" s="21" t="s">
        <v>52</v>
      </c>
      <c r="F28" s="21" t="s">
        <v>52</v>
      </c>
      <c r="G28" s="22" t="s">
        <v>52</v>
      </c>
      <c r="H28" s="36"/>
      <c r="I28" s="26" t="s">
        <v>52</v>
      </c>
      <c r="J28" s="27" t="s">
        <v>52</v>
      </c>
      <c r="K28" s="28" t="s">
        <v>52</v>
      </c>
      <c r="L28" s="36"/>
      <c r="M28" s="29" t="s">
        <v>52</v>
      </c>
      <c r="N28" s="30" t="s">
        <v>52</v>
      </c>
      <c r="O28" s="31" t="s">
        <v>52</v>
      </c>
      <c r="P28" s="36"/>
      <c r="Q28" s="32" t="s">
        <v>52</v>
      </c>
      <c r="R28" s="33" t="s">
        <v>52</v>
      </c>
      <c r="S28" s="33" t="s">
        <v>52</v>
      </c>
      <c r="T28" s="10" t="s">
        <v>72</v>
      </c>
    </row>
    <row r="29" spans="1:25" x14ac:dyDescent="0.25">
      <c r="C29" t="s">
        <v>52</v>
      </c>
      <c r="E29">
        <v>20</v>
      </c>
      <c r="F29">
        <v>24</v>
      </c>
      <c r="G29">
        <v>26</v>
      </c>
      <c r="I29">
        <v>21</v>
      </c>
      <c r="J29">
        <v>26</v>
      </c>
      <c r="K29">
        <v>26</v>
      </c>
      <c r="M29">
        <v>18</v>
      </c>
      <c r="N29">
        <v>21</v>
      </c>
      <c r="O29">
        <v>21</v>
      </c>
      <c r="Q29">
        <v>21</v>
      </c>
      <c r="R29">
        <v>26</v>
      </c>
      <c r="S29">
        <v>26</v>
      </c>
      <c r="T29" s="16" t="s">
        <v>73</v>
      </c>
    </row>
    <row r="30" spans="1:25" x14ac:dyDescent="0.25">
      <c r="C30" t="s">
        <v>54</v>
      </c>
      <c r="E30">
        <v>6</v>
      </c>
      <c r="F30">
        <v>2</v>
      </c>
      <c r="G30">
        <v>0</v>
      </c>
      <c r="I30">
        <v>5</v>
      </c>
      <c r="J30">
        <v>0</v>
      </c>
      <c r="K30">
        <v>0</v>
      </c>
      <c r="M30">
        <v>8</v>
      </c>
      <c r="N30">
        <v>5</v>
      </c>
      <c r="O30">
        <v>5</v>
      </c>
      <c r="Q30">
        <v>5</v>
      </c>
      <c r="R30">
        <v>0</v>
      </c>
      <c r="S30">
        <v>0</v>
      </c>
    </row>
  </sheetData>
  <mergeCells count="8">
    <mergeCell ref="A1:A2"/>
    <mergeCell ref="B1:B2"/>
    <mergeCell ref="C1:C2"/>
    <mergeCell ref="W24:Y24"/>
    <mergeCell ref="Q1:S1"/>
    <mergeCell ref="E1:G1"/>
    <mergeCell ref="I1:K1"/>
    <mergeCell ref="M1:O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2F20D-4C8A-4127-8D23-38CFBB1C338E}">
  <dimension ref="A1:W20"/>
  <sheetViews>
    <sheetView zoomScaleNormal="100" workbookViewId="0">
      <selection activeCell="K19" sqref="K19"/>
    </sheetView>
  </sheetViews>
  <sheetFormatPr defaultRowHeight="15" x14ac:dyDescent="0.25"/>
  <cols>
    <col min="1" max="1" width="3.85546875" style="1" bestFit="1" customWidth="1"/>
    <col min="2" max="2" width="13.85546875" customWidth="1"/>
    <col min="3" max="3" width="8.5703125" customWidth="1"/>
    <col min="4" max="6" width="12.28515625" bestFit="1" customWidth="1"/>
    <col min="7" max="8" width="5.5703125" bestFit="1" customWidth="1"/>
    <col min="9" max="9" width="5" bestFit="1" customWidth="1"/>
    <col min="10" max="10" width="12" bestFit="1" customWidth="1"/>
    <col min="11" max="11" width="16" customWidth="1"/>
    <col min="12" max="12" width="14.42578125" customWidth="1"/>
    <col min="13" max="13" width="12" style="58" bestFit="1" customWidth="1"/>
    <col min="14" max="14" width="12.5703125" bestFit="1" customWidth="1"/>
    <col min="15" max="15" width="12" bestFit="1" customWidth="1"/>
    <col min="16" max="16" width="15.140625" customWidth="1"/>
    <col min="17" max="17" width="14.140625" customWidth="1"/>
    <col min="18" max="18" width="13.42578125" customWidth="1"/>
    <col min="19" max="19" width="14" customWidth="1"/>
    <col min="20" max="20" width="14.28515625" customWidth="1"/>
    <col min="21" max="21" width="15.5703125" bestFit="1" customWidth="1"/>
    <col min="22" max="22" width="7.5703125" bestFit="1" customWidth="1"/>
    <col min="23" max="23" width="46.85546875" bestFit="1" customWidth="1"/>
  </cols>
  <sheetData>
    <row r="1" spans="1:23" ht="35.25" customHeight="1" x14ac:dyDescent="0.25">
      <c r="A1" s="104" t="s">
        <v>0</v>
      </c>
      <c r="B1" s="105" t="s">
        <v>1</v>
      </c>
      <c r="C1" s="105" t="s">
        <v>89</v>
      </c>
      <c r="D1" s="113" t="s">
        <v>74</v>
      </c>
      <c r="E1" s="113"/>
      <c r="F1" s="113"/>
      <c r="G1" s="114" t="s">
        <v>75</v>
      </c>
      <c r="H1" s="114"/>
      <c r="I1" s="114"/>
      <c r="J1" s="115" t="s">
        <v>76</v>
      </c>
      <c r="K1" s="115"/>
      <c r="L1" s="115"/>
      <c r="M1" s="112" t="s">
        <v>77</v>
      </c>
      <c r="N1" s="112"/>
      <c r="O1" s="112"/>
      <c r="P1" s="112" t="s">
        <v>78</v>
      </c>
      <c r="Q1" s="112"/>
      <c r="R1" s="112"/>
      <c r="S1" s="110" t="s">
        <v>113</v>
      </c>
      <c r="T1" s="111"/>
      <c r="U1" s="111"/>
    </row>
    <row r="2" spans="1:23" x14ac:dyDescent="0.25">
      <c r="A2" s="104"/>
      <c r="B2" s="105"/>
      <c r="C2" s="105"/>
      <c r="D2" s="41">
        <v>2018</v>
      </c>
      <c r="E2" s="41">
        <v>2019</v>
      </c>
      <c r="F2" s="7">
        <v>2020</v>
      </c>
      <c r="G2" s="6">
        <v>2018</v>
      </c>
      <c r="H2" s="41">
        <v>2019</v>
      </c>
      <c r="I2" s="7">
        <v>2020</v>
      </c>
      <c r="J2" s="6">
        <v>2018</v>
      </c>
      <c r="K2" s="41">
        <v>2019</v>
      </c>
      <c r="L2" s="7">
        <v>2020</v>
      </c>
      <c r="M2" s="8">
        <v>2018</v>
      </c>
      <c r="N2" s="41">
        <v>2019</v>
      </c>
      <c r="O2" s="7">
        <v>2020</v>
      </c>
      <c r="P2" s="6">
        <v>2018</v>
      </c>
      <c r="Q2" s="41">
        <v>2019</v>
      </c>
      <c r="R2" s="7">
        <v>2020</v>
      </c>
      <c r="S2" s="6">
        <v>2018</v>
      </c>
      <c r="T2" s="46">
        <v>2019</v>
      </c>
      <c r="U2" s="46">
        <v>2020</v>
      </c>
      <c r="V2" t="s">
        <v>81</v>
      </c>
    </row>
    <row r="3" spans="1:23" x14ac:dyDescent="0.25">
      <c r="A3" s="41">
        <v>1</v>
      </c>
      <c r="B3" s="12" t="s">
        <v>26</v>
      </c>
      <c r="C3" s="50">
        <v>1972</v>
      </c>
      <c r="D3" s="21">
        <v>0.1342333201214243</v>
      </c>
      <c r="E3" s="21">
        <v>0.1305727320282658</v>
      </c>
      <c r="F3" s="22">
        <v>0.13014472741102748</v>
      </c>
      <c r="G3" s="51">
        <v>46</v>
      </c>
      <c r="H3" s="52">
        <v>47</v>
      </c>
      <c r="I3" s="53">
        <v>48</v>
      </c>
      <c r="J3" s="29">
        <v>27.635287814394157</v>
      </c>
      <c r="K3" s="30">
        <v>27.686956393806206</v>
      </c>
      <c r="L3" s="31">
        <v>27.714326495271916</v>
      </c>
      <c r="M3" s="59">
        <v>5.981308411214953E-3</v>
      </c>
      <c r="N3" s="59">
        <v>5.981308411214953E-3</v>
      </c>
      <c r="O3" s="66">
        <v>5.981308411214953E-3</v>
      </c>
      <c r="P3" s="57">
        <v>2.7548526669408631</v>
      </c>
      <c r="Q3" s="59">
        <v>2.5322260228417974</v>
      </c>
      <c r="R3" s="66">
        <v>1.9234056371190358</v>
      </c>
      <c r="S3" s="57">
        <v>6.48885660140779E-2</v>
      </c>
      <c r="T3" s="59">
        <v>7.0902186583135393E-2</v>
      </c>
      <c r="U3" s="59">
        <v>4.0525251152808146E-2</v>
      </c>
      <c r="V3" t="s">
        <v>79</v>
      </c>
      <c r="W3" t="s">
        <v>80</v>
      </c>
    </row>
    <row r="4" spans="1:23" x14ac:dyDescent="0.25">
      <c r="A4" s="11">
        <v>2</v>
      </c>
      <c r="B4" s="12" t="s">
        <v>27</v>
      </c>
      <c r="C4" s="50">
        <v>1968</v>
      </c>
      <c r="D4" s="21">
        <v>0.19690671601596399</v>
      </c>
      <c r="E4" s="21">
        <v>231.40287492960186</v>
      </c>
      <c r="F4" s="22">
        <v>0.24268675668207262</v>
      </c>
      <c r="G4" s="26">
        <v>50</v>
      </c>
      <c r="H4" s="26">
        <v>51</v>
      </c>
      <c r="I4" s="28">
        <v>52</v>
      </c>
      <c r="J4" s="29">
        <v>27.78713219523587</v>
      </c>
      <c r="K4" s="30">
        <v>27.962537910369512</v>
      </c>
      <c r="L4" s="31">
        <v>28.079975907073237</v>
      </c>
      <c r="M4" s="57">
        <v>7.5630252100840336E-3</v>
      </c>
      <c r="N4" s="59">
        <v>0</v>
      </c>
      <c r="O4" s="66">
        <v>0</v>
      </c>
      <c r="P4" s="32">
        <v>3.9506843599260799</v>
      </c>
      <c r="Q4" s="33">
        <v>7.5768049283517334</v>
      </c>
      <c r="R4" s="94">
        <v>5.5348928087496612</v>
      </c>
      <c r="S4" s="32">
        <v>8.5870114108512988E-2</v>
      </c>
      <c r="T4" s="33">
        <v>0.15372210597047484</v>
      </c>
      <c r="U4" s="33">
        <v>0.11605006143251191</v>
      </c>
      <c r="V4" t="s">
        <v>82</v>
      </c>
      <c r="W4" t="s">
        <v>87</v>
      </c>
    </row>
    <row r="5" spans="1:23" x14ac:dyDescent="0.25">
      <c r="A5" s="41">
        <v>3</v>
      </c>
      <c r="B5" s="12" t="s">
        <v>28</v>
      </c>
      <c r="C5" s="50">
        <v>1988</v>
      </c>
      <c r="D5" s="21">
        <v>0.31229286451786104</v>
      </c>
      <c r="E5" s="21">
        <v>0.62487957733111676</v>
      </c>
      <c r="F5" s="22">
        <v>0.46515319370954944</v>
      </c>
      <c r="G5" s="26">
        <v>30</v>
      </c>
      <c r="H5" s="27">
        <v>31</v>
      </c>
      <c r="I5" s="28">
        <v>32</v>
      </c>
      <c r="J5" s="29">
        <v>27.449419933515454</v>
      </c>
      <c r="K5" s="30">
        <v>27.850272545730174</v>
      </c>
      <c r="L5" s="31">
        <v>27.901765645847046</v>
      </c>
      <c r="M5" s="57">
        <v>0</v>
      </c>
      <c r="N5" s="59">
        <v>9.9533333333333331E-3</v>
      </c>
      <c r="O5" s="66">
        <v>8.3957333333333339E-3</v>
      </c>
      <c r="P5" s="32">
        <v>2.4872690475659081</v>
      </c>
      <c r="Q5" s="33">
        <v>3.0419313908379189</v>
      </c>
      <c r="R5" s="94">
        <v>2.6648494249590859</v>
      </c>
      <c r="S5" s="32">
        <v>7.6155849586929558E-2</v>
      </c>
      <c r="T5" s="33">
        <v>0.10349313912299885</v>
      </c>
      <c r="U5" s="33">
        <v>0.10004186792508273</v>
      </c>
      <c r="V5" t="s">
        <v>83</v>
      </c>
      <c r="W5" t="s">
        <v>88</v>
      </c>
    </row>
    <row r="6" spans="1:23" x14ac:dyDescent="0.25">
      <c r="A6" s="11">
        <v>4</v>
      </c>
      <c r="B6" s="12" t="s">
        <v>30</v>
      </c>
      <c r="C6" s="50">
        <v>1932</v>
      </c>
      <c r="D6" s="21">
        <v>0.18638849139849692</v>
      </c>
      <c r="E6" s="21">
        <v>0.17503856980411797</v>
      </c>
      <c r="F6" s="22">
        <v>0.20166894708373187</v>
      </c>
      <c r="G6" s="26">
        <v>86</v>
      </c>
      <c r="H6" s="27">
        <v>87</v>
      </c>
      <c r="I6" s="28">
        <v>88</v>
      </c>
      <c r="J6" s="29">
        <v>21.144287426428271</v>
      </c>
      <c r="K6" s="30">
        <v>21.078127743726096</v>
      </c>
      <c r="L6" s="31">
        <v>20.926680783232726</v>
      </c>
      <c r="M6" s="57">
        <v>0</v>
      </c>
      <c r="N6" s="59">
        <v>0</v>
      </c>
      <c r="O6" s="66">
        <v>0</v>
      </c>
      <c r="P6" s="32">
        <v>5.866163462993879</v>
      </c>
      <c r="Q6" s="33">
        <v>5.9904059136158931</v>
      </c>
      <c r="R6" s="94">
        <v>3.0784782217543052</v>
      </c>
      <c r="S6" s="32">
        <v>0.22821519891370834</v>
      </c>
      <c r="T6" s="33">
        <v>0.21887665278692431</v>
      </c>
      <c r="U6" s="33">
        <v>9.6764448386934043E-2</v>
      </c>
      <c r="V6" t="s">
        <v>84</v>
      </c>
      <c r="W6" t="s">
        <v>90</v>
      </c>
    </row>
    <row r="7" spans="1:23" x14ac:dyDescent="0.25">
      <c r="A7" s="41">
        <v>5</v>
      </c>
      <c r="B7" s="12" t="s">
        <v>33</v>
      </c>
      <c r="C7" s="50">
        <v>1994</v>
      </c>
      <c r="D7" s="21">
        <v>0.69213222544372432</v>
      </c>
      <c r="E7" s="21">
        <v>0.83078273598485042</v>
      </c>
      <c r="F7" s="22">
        <v>1.2702066480283596</v>
      </c>
      <c r="G7" s="26">
        <v>24</v>
      </c>
      <c r="H7" s="27">
        <v>25</v>
      </c>
      <c r="I7" s="28">
        <v>26</v>
      </c>
      <c r="J7" s="29">
        <v>29.069055644173204</v>
      </c>
      <c r="K7" s="30">
        <v>29.252993674897308</v>
      </c>
      <c r="L7" s="31">
        <v>29.513682523689489</v>
      </c>
      <c r="M7" s="57">
        <v>0.10270746724232639</v>
      </c>
      <c r="N7" s="59">
        <v>0.16941586807108025</v>
      </c>
      <c r="O7" s="66">
        <v>0.10191673121535795</v>
      </c>
      <c r="P7" s="32">
        <v>2.5297691669958646</v>
      </c>
      <c r="Q7" s="33">
        <v>2.5070942223278805</v>
      </c>
      <c r="R7" s="94">
        <v>2.1974027554686311</v>
      </c>
      <c r="S7" s="32">
        <v>0.10468532928611722</v>
      </c>
      <c r="T7" s="33">
        <v>8.0680737980781653E-2</v>
      </c>
      <c r="U7" s="33">
        <v>3.7301003549982628E-2</v>
      </c>
      <c r="V7" t="s">
        <v>85</v>
      </c>
      <c r="W7" t="s">
        <v>109</v>
      </c>
    </row>
    <row r="8" spans="1:23" x14ac:dyDescent="0.25">
      <c r="A8" s="11">
        <v>6</v>
      </c>
      <c r="B8" s="12" t="s">
        <v>34</v>
      </c>
      <c r="C8" s="50">
        <v>1997</v>
      </c>
      <c r="D8" s="21">
        <v>0.34746136914322995</v>
      </c>
      <c r="E8" s="21">
        <v>0.32281655210767402</v>
      </c>
      <c r="F8" s="22">
        <v>0.36881634794828561</v>
      </c>
      <c r="G8" s="26">
        <v>21</v>
      </c>
      <c r="H8" s="27">
        <v>22</v>
      </c>
      <c r="I8" s="28">
        <v>23</v>
      </c>
      <c r="J8" s="29">
        <v>27.355065427936687</v>
      </c>
      <c r="K8" s="30">
        <v>27.466943366572742</v>
      </c>
      <c r="L8" s="31">
        <v>27.533324726972925</v>
      </c>
      <c r="M8" s="57">
        <v>1.5039982868364957E-2</v>
      </c>
      <c r="N8" s="59">
        <v>1.5059447180054033E-2</v>
      </c>
      <c r="O8" s="66">
        <v>1.4804045188722472E-2</v>
      </c>
      <c r="P8" s="32">
        <v>7.0217449348953522</v>
      </c>
      <c r="Q8" s="33">
        <v>7.9300301811776857</v>
      </c>
      <c r="R8" s="94">
        <v>4.192457082716964</v>
      </c>
      <c r="S8" s="32">
        <v>0.12198897643309373</v>
      </c>
      <c r="T8" s="33">
        <v>0.12221758322106353</v>
      </c>
      <c r="U8" s="33">
        <v>4.1942224952037269E-2</v>
      </c>
      <c r="V8" t="s">
        <v>86</v>
      </c>
      <c r="W8" t="s">
        <v>112</v>
      </c>
    </row>
    <row r="9" spans="1:23" x14ac:dyDescent="0.25">
      <c r="A9" s="41">
        <v>7</v>
      </c>
      <c r="B9" s="12" t="s">
        <v>35</v>
      </c>
      <c r="C9" s="50">
        <v>2009</v>
      </c>
      <c r="D9" s="21">
        <v>0.51349478027845852</v>
      </c>
      <c r="E9" s="21">
        <v>0.45135776906722719</v>
      </c>
      <c r="F9" s="22">
        <v>1.0586711691726227</v>
      </c>
      <c r="G9" s="26">
        <v>9</v>
      </c>
      <c r="H9" s="27">
        <v>10</v>
      </c>
      <c r="I9" s="28">
        <v>11</v>
      </c>
      <c r="J9" s="29">
        <v>17.352611811528359</v>
      </c>
      <c r="K9" s="30">
        <v>17.471590800877816</v>
      </c>
      <c r="L9" s="31">
        <v>18.455935188389098</v>
      </c>
      <c r="M9" s="57">
        <v>0</v>
      </c>
      <c r="N9" s="59">
        <v>0</v>
      </c>
      <c r="O9" s="66">
        <v>0</v>
      </c>
      <c r="P9" s="32">
        <v>5.7076136960309025</v>
      </c>
      <c r="Q9" s="33">
        <v>6.4911589293407266</v>
      </c>
      <c r="R9" s="94">
        <v>6.9567882837151283</v>
      </c>
      <c r="S9" s="32">
        <v>0.15150708003074914</v>
      </c>
      <c r="T9" s="33">
        <v>0.14819402379489338</v>
      </c>
      <c r="U9" s="33">
        <v>7.1615927760198844E-2</v>
      </c>
    </row>
    <row r="10" spans="1:23" x14ac:dyDescent="0.25">
      <c r="A10" s="11">
        <v>8</v>
      </c>
      <c r="B10" s="12" t="s">
        <v>37</v>
      </c>
      <c r="C10" s="50">
        <v>1990</v>
      </c>
      <c r="D10" s="21">
        <v>0.933974052823899</v>
      </c>
      <c r="E10" s="21">
        <v>0.77479969185178366</v>
      </c>
      <c r="F10" s="22">
        <v>1.0614170853148708</v>
      </c>
      <c r="G10" s="26">
        <v>28</v>
      </c>
      <c r="H10" s="27">
        <v>29</v>
      </c>
      <c r="I10" s="28">
        <v>30</v>
      </c>
      <c r="J10" s="29">
        <v>18.385445158020953</v>
      </c>
      <c r="K10" s="30">
        <v>18.381924936313766</v>
      </c>
      <c r="L10" s="31">
        <v>18.910097929718024</v>
      </c>
      <c r="M10" s="57">
        <v>1.6639510620583179E-4</v>
      </c>
      <c r="N10" s="59">
        <v>1.5717004179694461E-4</v>
      </c>
      <c r="O10" s="66">
        <v>1.5717004179694461E-4</v>
      </c>
      <c r="P10" s="32">
        <v>3.8239805247520202</v>
      </c>
      <c r="Q10" s="33">
        <v>4.0660624105370431</v>
      </c>
      <c r="R10" s="94">
        <v>4.7200264135939287</v>
      </c>
      <c r="S10" s="32">
        <v>6.5785508506947893E-2</v>
      </c>
      <c r="T10" s="33">
        <v>6.8490235908835184E-2</v>
      </c>
      <c r="U10" s="33">
        <v>5.3648724482996804E-2</v>
      </c>
    </row>
    <row r="11" spans="1:23" x14ac:dyDescent="0.25">
      <c r="A11" s="41">
        <v>9</v>
      </c>
      <c r="B11" s="12" t="s">
        <v>39</v>
      </c>
      <c r="C11" s="50">
        <v>1929</v>
      </c>
      <c r="D11" s="21">
        <v>1.4748710104013922</v>
      </c>
      <c r="E11" s="21">
        <v>1.5278641404459135</v>
      </c>
      <c r="F11" s="22">
        <v>1.0283332147346949</v>
      </c>
      <c r="G11" s="26">
        <v>89</v>
      </c>
      <c r="H11" s="27">
        <v>90</v>
      </c>
      <c r="I11" s="28">
        <v>91</v>
      </c>
      <c r="J11" s="29">
        <v>14.876594380820547</v>
      </c>
      <c r="K11" s="30">
        <v>14.879169017368856</v>
      </c>
      <c r="L11" s="31">
        <v>14.882778367685415</v>
      </c>
      <c r="M11" s="57">
        <v>0</v>
      </c>
      <c r="N11" s="59">
        <v>0</v>
      </c>
      <c r="O11" s="66">
        <v>0</v>
      </c>
      <c r="P11" s="32">
        <v>9.0789634187734745</v>
      </c>
      <c r="Q11" s="33">
        <v>8.8626652251834468</v>
      </c>
      <c r="R11" s="94">
        <v>1.619128493102302</v>
      </c>
      <c r="S11" s="32">
        <v>0.42500106419758982</v>
      </c>
      <c r="T11" s="33">
        <v>0.4166706363589292</v>
      </c>
      <c r="U11" s="33">
        <v>0.11175352760604315</v>
      </c>
    </row>
    <row r="12" spans="1:23" x14ac:dyDescent="0.25">
      <c r="A12" s="11">
        <v>10</v>
      </c>
      <c r="B12" s="12" t="s">
        <v>40</v>
      </c>
      <c r="C12" s="50">
        <v>1977</v>
      </c>
      <c r="D12" s="21">
        <v>1.05930521805671</v>
      </c>
      <c r="E12" s="21">
        <v>0.92070557643858097</v>
      </c>
      <c r="F12" s="22">
        <v>0.75465169460545078</v>
      </c>
      <c r="G12" s="26">
        <v>41</v>
      </c>
      <c r="H12" s="27">
        <v>42</v>
      </c>
      <c r="I12" s="28">
        <v>43</v>
      </c>
      <c r="J12" s="29">
        <v>30.498448681151473</v>
      </c>
      <c r="K12" s="30">
        <v>30.577453832934669</v>
      </c>
      <c r="L12" s="31">
        <v>30.6155660698589</v>
      </c>
      <c r="M12" s="59">
        <v>0.25219867297090798</v>
      </c>
      <c r="N12" s="59">
        <v>0.25219867297090776</v>
      </c>
      <c r="O12" s="66">
        <v>0.25219867297090776</v>
      </c>
      <c r="P12" s="32">
        <v>3.7030321003856308</v>
      </c>
      <c r="Q12" s="33">
        <v>3.9441029244346826</v>
      </c>
      <c r="R12" s="94">
        <v>3.5215675170751788</v>
      </c>
      <c r="S12" s="32">
        <v>0.10259085101969388</v>
      </c>
      <c r="T12" s="33">
        <v>0.10610668772062266</v>
      </c>
      <c r="U12" s="33">
        <v>0.10608865933798915</v>
      </c>
    </row>
    <row r="13" spans="1:23" x14ac:dyDescent="0.25">
      <c r="A13" s="41">
        <v>11</v>
      </c>
      <c r="B13" s="12" t="s">
        <v>45</v>
      </c>
      <c r="C13" s="50">
        <v>1995</v>
      </c>
      <c r="D13" s="21">
        <v>0.50632818870315277</v>
      </c>
      <c r="E13" s="21">
        <v>0.51396488808967122</v>
      </c>
      <c r="F13" s="22">
        <v>0.37937435573392786</v>
      </c>
      <c r="G13" s="26">
        <v>23</v>
      </c>
      <c r="H13" s="27">
        <v>24</v>
      </c>
      <c r="I13" s="28">
        <v>25</v>
      </c>
      <c r="J13" s="29">
        <v>29.111217934859436</v>
      </c>
      <c r="K13" s="30">
        <v>29.174764392771777</v>
      </c>
      <c r="L13" s="31">
        <v>29.124411986193863</v>
      </c>
      <c r="M13" s="57">
        <v>0</v>
      </c>
      <c r="N13" s="59">
        <v>0</v>
      </c>
      <c r="O13" s="66">
        <v>0</v>
      </c>
      <c r="P13" s="32">
        <v>1.6541252939306741</v>
      </c>
      <c r="Q13" s="33">
        <v>2.0151650301568171</v>
      </c>
      <c r="R13" s="94">
        <v>1.7494982999017983</v>
      </c>
      <c r="S13" s="32">
        <v>3.1021159103731807E-2</v>
      </c>
      <c r="T13" s="33">
        <v>4.7383490208796501E-2</v>
      </c>
      <c r="U13" s="33">
        <v>3.7871511760548052E-2</v>
      </c>
      <c r="V13" s="49"/>
    </row>
    <row r="14" spans="1:23" x14ac:dyDescent="0.25">
      <c r="A14" s="11">
        <v>12</v>
      </c>
      <c r="B14" s="12" t="s">
        <v>46</v>
      </c>
      <c r="C14" s="50">
        <v>1973</v>
      </c>
      <c r="D14" s="21">
        <v>0.7022927987685339</v>
      </c>
      <c r="E14" s="21">
        <v>0.75743148735263199</v>
      </c>
      <c r="F14" s="22">
        <v>0.83855952927069533</v>
      </c>
      <c r="G14" s="26">
        <v>45</v>
      </c>
      <c r="H14" s="27">
        <v>46</v>
      </c>
      <c r="I14" s="28">
        <v>47</v>
      </c>
      <c r="J14" s="29">
        <v>28.202772100477794</v>
      </c>
      <c r="K14" s="30">
        <v>28.230068228249788</v>
      </c>
      <c r="L14" s="31">
        <v>28.201243622785679</v>
      </c>
      <c r="M14" s="57">
        <v>2.2192885055323741E-2</v>
      </c>
      <c r="N14" s="57">
        <v>2.2192885055323741E-2</v>
      </c>
      <c r="O14" s="66">
        <v>2.2192885055323741E-2</v>
      </c>
      <c r="P14" s="32">
        <v>1.8163276623303783</v>
      </c>
      <c r="Q14" s="33">
        <v>1.7432163249856971</v>
      </c>
      <c r="R14" s="94">
        <v>1.9047388042162328</v>
      </c>
      <c r="S14" s="32">
        <v>9.8692855227271899E-3</v>
      </c>
      <c r="T14" s="33">
        <v>3.9752579360965642E-4</v>
      </c>
      <c r="U14" s="33">
        <v>3.0620583570654309E-3</v>
      </c>
    </row>
    <row r="15" spans="1:23" x14ac:dyDescent="0.25">
      <c r="A15" s="41">
        <v>13</v>
      </c>
      <c r="B15" s="12" t="s">
        <v>47</v>
      </c>
      <c r="C15" s="50">
        <v>1966</v>
      </c>
      <c r="D15" s="21">
        <v>1.2028726609643179</v>
      </c>
      <c r="E15" s="21">
        <v>1.0790827431608001</v>
      </c>
      <c r="F15" s="22">
        <v>0.90159565245216433</v>
      </c>
      <c r="G15" s="26">
        <v>52</v>
      </c>
      <c r="H15" s="27">
        <v>53</v>
      </c>
      <c r="I15" s="28">
        <v>54</v>
      </c>
      <c r="J15" s="29">
        <v>27.339724151534011</v>
      </c>
      <c r="K15" s="30">
        <v>27.396368518676066</v>
      </c>
      <c r="L15" s="31">
        <v>27.374660747127098</v>
      </c>
      <c r="M15" s="57">
        <v>8.6241417724890902E-3</v>
      </c>
      <c r="N15" s="59">
        <v>8.6241417724890902E-3</v>
      </c>
      <c r="O15" s="66">
        <v>8.2332569177571025E-3</v>
      </c>
      <c r="P15" s="32">
        <v>2.2029557723804296</v>
      </c>
      <c r="Q15" s="33">
        <v>2.45298793993289</v>
      </c>
      <c r="R15" s="94">
        <v>2.3417464893121132</v>
      </c>
      <c r="S15" s="32">
        <v>4.8197779127656888E-2</v>
      </c>
      <c r="T15" s="33">
        <v>5.9102487686627E-2</v>
      </c>
      <c r="U15" s="33">
        <v>5.4945441751466928E-2</v>
      </c>
      <c r="V15" s="48"/>
    </row>
    <row r="16" spans="1:23" x14ac:dyDescent="0.25">
      <c r="A16" s="11">
        <v>14</v>
      </c>
      <c r="B16" s="12" t="s">
        <v>48</v>
      </c>
      <c r="C16" s="50">
        <v>1972</v>
      </c>
      <c r="D16" s="21">
        <v>0.59815905777322342</v>
      </c>
      <c r="E16" s="21">
        <v>0.34150543887835866</v>
      </c>
      <c r="F16" s="22">
        <v>0.29016473395537429</v>
      </c>
      <c r="G16" s="26">
        <v>46</v>
      </c>
      <c r="H16" s="27">
        <v>47</v>
      </c>
      <c r="I16" s="28">
        <v>48</v>
      </c>
      <c r="J16" s="29">
        <v>28.598457259067484</v>
      </c>
      <c r="K16" s="30">
        <v>28.689354000331711</v>
      </c>
      <c r="L16" s="31">
        <v>28.869104017548796</v>
      </c>
      <c r="M16" s="57">
        <v>3.2629312977099235E-2</v>
      </c>
      <c r="N16" s="60">
        <v>3.2629312977099235E-2</v>
      </c>
      <c r="O16" s="66">
        <v>3.2629312977099235E-2</v>
      </c>
      <c r="P16" s="32">
        <v>3.2241628421957671</v>
      </c>
      <c r="Q16" s="33">
        <v>4.1736490949972467</v>
      </c>
      <c r="R16" s="94">
        <v>4.2546392252731176</v>
      </c>
      <c r="S16" s="32">
        <v>9.8147947216721529E-2</v>
      </c>
      <c r="T16" s="33">
        <v>0.16747525866336505</v>
      </c>
      <c r="U16" s="33">
        <v>0.18226436067162916</v>
      </c>
      <c r="V16" s="48"/>
      <c r="W16" s="48"/>
    </row>
    <row r="17" spans="1:22" x14ac:dyDescent="0.25">
      <c r="A17" s="41">
        <v>15</v>
      </c>
      <c r="B17" s="12" t="s">
        <v>49</v>
      </c>
      <c r="C17" s="50">
        <v>1960</v>
      </c>
      <c r="D17" s="21">
        <v>0.16354391537848725</v>
      </c>
      <c r="E17" s="21">
        <v>0.16856933136391519</v>
      </c>
      <c r="F17" s="22">
        <v>0.83073975001134526</v>
      </c>
      <c r="G17" s="26">
        <v>58</v>
      </c>
      <c r="H17" s="27">
        <v>59</v>
      </c>
      <c r="I17" s="28">
        <v>60</v>
      </c>
      <c r="J17" s="29">
        <v>15.530365764444278</v>
      </c>
      <c r="K17" s="30">
        <v>15.703855454129334</v>
      </c>
      <c r="L17" s="31">
        <v>15.9850345477304</v>
      </c>
      <c r="M17" s="57">
        <v>0.3434404538596349</v>
      </c>
      <c r="N17" s="59">
        <v>0.36014224053466615</v>
      </c>
      <c r="O17" s="66">
        <v>0.48172595937794932</v>
      </c>
      <c r="P17" s="32">
        <v>5.8514255750571191</v>
      </c>
      <c r="Q17" s="33">
        <v>7.0026022687567453</v>
      </c>
      <c r="R17" s="94">
        <v>5.4311335138196997</v>
      </c>
      <c r="S17" s="32">
        <v>0.12641492216071973</v>
      </c>
      <c r="T17" s="33">
        <v>0.15674922091839777</v>
      </c>
      <c r="U17" s="33">
        <v>0.12675934383323229</v>
      </c>
    </row>
    <row r="18" spans="1:22" x14ac:dyDescent="0.25">
      <c r="K18" s="48"/>
      <c r="V18" s="56"/>
    </row>
    <row r="19" spans="1:22" x14ac:dyDescent="0.25">
      <c r="M19" s="95"/>
    </row>
    <row r="20" spans="1:22" x14ac:dyDescent="0.25">
      <c r="M20" s="95"/>
    </row>
  </sheetData>
  <mergeCells count="9">
    <mergeCell ref="S1:U1"/>
    <mergeCell ref="M1:O1"/>
    <mergeCell ref="P1:R1"/>
    <mergeCell ref="A1:A2"/>
    <mergeCell ref="B1:B2"/>
    <mergeCell ref="C1:C2"/>
    <mergeCell ref="D1:F1"/>
    <mergeCell ref="G1:I1"/>
    <mergeCell ref="J1:L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35529-22D1-404F-92C6-7D7699E62D02}">
  <dimension ref="A1:AI61"/>
  <sheetViews>
    <sheetView zoomScaleNormal="100" workbookViewId="0">
      <pane xSplit="15" ySplit="3" topLeftCell="Z45" activePane="bottomRight" state="frozen"/>
      <selection pane="topRight" activeCell="P1" sqref="P1"/>
      <selection pane="bottomLeft" activeCell="A4" sqref="A4"/>
      <selection pane="bottomRight" activeCell="AI47" sqref="AI47:AI61"/>
    </sheetView>
  </sheetViews>
  <sheetFormatPr defaultRowHeight="15" x14ac:dyDescent="0.25"/>
  <cols>
    <col min="1" max="1" width="3.85546875" style="1" bestFit="1" customWidth="1"/>
    <col min="2" max="2" width="13.85546875" customWidth="1"/>
    <col min="3" max="3" width="8.5703125" hidden="1" customWidth="1"/>
    <col min="4" max="6" width="12.28515625" hidden="1" customWidth="1"/>
    <col min="7" max="8" width="5.5703125" hidden="1" customWidth="1"/>
    <col min="9" max="9" width="5" hidden="1" customWidth="1"/>
    <col min="10" max="10" width="12" hidden="1" customWidth="1"/>
    <col min="11" max="11" width="16" hidden="1" customWidth="1"/>
    <col min="12" max="12" width="14.42578125" hidden="1" customWidth="1"/>
    <col min="13" max="13" width="12" style="58" hidden="1" customWidth="1"/>
    <col min="14" max="14" width="12.5703125" hidden="1" customWidth="1"/>
    <col min="15" max="15" width="12" hidden="1" customWidth="1"/>
    <col min="16" max="17" width="19" bestFit="1" customWidth="1"/>
    <col min="18" max="18" width="18" customWidth="1"/>
    <col min="19" max="19" width="18.140625" bestFit="1" customWidth="1"/>
    <col min="20" max="20" width="18.7109375" bestFit="1" customWidth="1"/>
    <col min="21" max="21" width="18.140625" bestFit="1" customWidth="1"/>
    <col min="22" max="22" width="18.7109375" bestFit="1" customWidth="1"/>
    <col min="23" max="23" width="21" customWidth="1"/>
    <col min="24" max="24" width="18.7109375" bestFit="1" customWidth="1"/>
    <col min="25" max="25" width="19" bestFit="1" customWidth="1"/>
    <col min="26" max="26" width="18" bestFit="1" customWidth="1"/>
    <col min="27" max="27" width="19" bestFit="1" customWidth="1"/>
    <col min="28" max="28" width="14.42578125" customWidth="1"/>
    <col min="29" max="29" width="17.7109375" customWidth="1"/>
    <col min="30" max="30" width="14.42578125" customWidth="1"/>
    <col min="31" max="31" width="18.7109375" bestFit="1" customWidth="1"/>
    <col min="32" max="32" width="9.7109375" customWidth="1"/>
    <col min="33" max="33" width="18" bestFit="1" customWidth="1"/>
    <col min="34" max="34" width="20.5703125" customWidth="1"/>
    <col min="35" max="35" width="18.5703125" bestFit="1" customWidth="1"/>
  </cols>
  <sheetData>
    <row r="1" spans="1:35" ht="18.75" x14ac:dyDescent="0.25">
      <c r="A1" s="104" t="s">
        <v>0</v>
      </c>
      <c r="B1" s="105" t="s">
        <v>1</v>
      </c>
      <c r="C1" s="117" t="s">
        <v>89</v>
      </c>
      <c r="D1" s="113" t="s">
        <v>74</v>
      </c>
      <c r="E1" s="113"/>
      <c r="F1" s="113"/>
      <c r="G1" s="114" t="s">
        <v>75</v>
      </c>
      <c r="H1" s="114"/>
      <c r="I1" s="114"/>
      <c r="J1" s="115" t="s">
        <v>76</v>
      </c>
      <c r="K1" s="115"/>
      <c r="L1" s="115"/>
      <c r="M1" s="112" t="s">
        <v>77</v>
      </c>
      <c r="N1" s="112"/>
      <c r="O1" s="112"/>
      <c r="P1" s="122">
        <v>2018</v>
      </c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16" t="s">
        <v>116</v>
      </c>
      <c r="AI1" s="116"/>
    </row>
    <row r="2" spans="1:35" x14ac:dyDescent="0.25">
      <c r="A2" s="104"/>
      <c r="B2" s="105"/>
      <c r="C2" s="118"/>
      <c r="D2" s="46">
        <v>2018</v>
      </c>
      <c r="E2" s="46">
        <v>2019</v>
      </c>
      <c r="F2" s="7">
        <v>2020</v>
      </c>
      <c r="G2" s="6">
        <v>2018</v>
      </c>
      <c r="H2" s="46">
        <v>2019</v>
      </c>
      <c r="I2" s="7">
        <v>2020</v>
      </c>
      <c r="J2" s="6">
        <v>2018</v>
      </c>
      <c r="K2" s="46">
        <v>2019</v>
      </c>
      <c r="L2" s="7">
        <v>2020</v>
      </c>
      <c r="M2" s="8">
        <v>2018</v>
      </c>
      <c r="N2" s="46">
        <v>2019</v>
      </c>
      <c r="O2" s="46">
        <v>2020</v>
      </c>
      <c r="P2" s="119" t="s">
        <v>96</v>
      </c>
      <c r="Q2" s="120"/>
      <c r="R2" s="120"/>
      <c r="S2" s="120"/>
      <c r="T2" s="120"/>
      <c r="U2" s="120"/>
      <c r="V2" s="120"/>
      <c r="W2" s="120"/>
      <c r="X2" s="121"/>
      <c r="Y2" s="120" t="s">
        <v>99</v>
      </c>
      <c r="Z2" s="120"/>
      <c r="AA2" s="120"/>
      <c r="AB2" s="121"/>
      <c r="AC2" s="120" t="s">
        <v>103</v>
      </c>
      <c r="AD2" s="121"/>
      <c r="AE2" s="63" t="s">
        <v>105</v>
      </c>
      <c r="AF2" s="7"/>
      <c r="AG2" s="63" t="s">
        <v>108</v>
      </c>
      <c r="AH2" s="116"/>
      <c r="AI2" s="116"/>
    </row>
    <row r="3" spans="1:35" ht="30" x14ac:dyDescent="0.25">
      <c r="A3" s="44"/>
      <c r="B3" s="45"/>
      <c r="C3" s="45"/>
      <c r="D3" s="46"/>
      <c r="E3" s="46"/>
      <c r="F3" s="7"/>
      <c r="G3" s="6"/>
      <c r="H3" s="46"/>
      <c r="I3" s="7"/>
      <c r="J3" s="6"/>
      <c r="K3" s="46"/>
      <c r="L3" s="7"/>
      <c r="M3" s="8"/>
      <c r="N3" s="46"/>
      <c r="O3" s="46"/>
      <c r="P3" s="46" t="s">
        <v>97</v>
      </c>
      <c r="Q3" s="47" t="s">
        <v>95</v>
      </c>
      <c r="R3" s="3" t="s">
        <v>93</v>
      </c>
      <c r="S3" s="46" t="s">
        <v>92</v>
      </c>
      <c r="T3" s="3" t="s">
        <v>93</v>
      </c>
      <c r="U3" s="62" t="s">
        <v>94</v>
      </c>
      <c r="V3" s="3" t="s">
        <v>93</v>
      </c>
      <c r="W3" s="3" t="s">
        <v>98</v>
      </c>
      <c r="X3" s="65" t="s">
        <v>91</v>
      </c>
      <c r="Y3" s="6" t="s">
        <v>100</v>
      </c>
      <c r="Z3" s="46" t="s">
        <v>101</v>
      </c>
      <c r="AA3" s="47" t="s">
        <v>110</v>
      </c>
      <c r="AB3" s="68" t="s">
        <v>102</v>
      </c>
      <c r="AC3" s="76" t="s">
        <v>111</v>
      </c>
      <c r="AD3" s="70" t="s">
        <v>107</v>
      </c>
      <c r="AE3" s="6" t="s">
        <v>106</v>
      </c>
      <c r="AF3" s="65" t="s">
        <v>104</v>
      </c>
      <c r="AG3" s="63" t="s">
        <v>109</v>
      </c>
      <c r="AH3" s="54" t="s">
        <v>114</v>
      </c>
      <c r="AI3" s="55" t="s">
        <v>115</v>
      </c>
    </row>
    <row r="4" spans="1:35" x14ac:dyDescent="0.25">
      <c r="A4" s="46">
        <v>1</v>
      </c>
      <c r="B4" s="12" t="s">
        <v>26</v>
      </c>
      <c r="C4" s="50">
        <v>1972</v>
      </c>
      <c r="D4" s="21">
        <v>0.1342333201214243</v>
      </c>
      <c r="E4" s="21">
        <v>0.1305727320282658</v>
      </c>
      <c r="F4" s="22">
        <v>0.13014472741102748</v>
      </c>
      <c r="G4" s="51">
        <v>46</v>
      </c>
      <c r="H4" s="52">
        <v>47</v>
      </c>
      <c r="I4" s="53">
        <v>48</v>
      </c>
      <c r="J4" s="29">
        <v>27.635287814394157</v>
      </c>
      <c r="K4" s="30">
        <v>27.686956393806206</v>
      </c>
      <c r="L4" s="31">
        <v>27.714326495271916</v>
      </c>
      <c r="M4" s="59">
        <v>5.981308411214953E-3</v>
      </c>
      <c r="N4" s="59">
        <v>5.981308411214953E-3</v>
      </c>
      <c r="O4" s="59">
        <v>5.981308411214953E-3</v>
      </c>
      <c r="P4" s="61">
        <v>961136629003</v>
      </c>
      <c r="Q4" s="61">
        <v>380496768468</v>
      </c>
      <c r="R4" s="61">
        <v>15959655994</v>
      </c>
      <c r="S4" s="61">
        <v>168783724646</v>
      </c>
      <c r="T4" s="57"/>
      <c r="U4" s="61">
        <v>314989581543</v>
      </c>
      <c r="V4" s="61">
        <v>76779370021</v>
      </c>
      <c r="W4" s="72">
        <f>(Q4+S4+U4)-(R4+T4+V4)</f>
        <v>771531048642</v>
      </c>
      <c r="X4" s="73">
        <f>P4-W4</f>
        <v>189605580361</v>
      </c>
      <c r="Y4" s="61">
        <v>885422598655</v>
      </c>
      <c r="Z4" s="64">
        <v>65166017439</v>
      </c>
      <c r="AA4" s="74">
        <f>Y4+Z4</f>
        <v>950588616094</v>
      </c>
      <c r="AB4" s="69">
        <f>X4/AA4</f>
        <v>0.19946123607086269</v>
      </c>
      <c r="AC4" s="72">
        <f>R4+T4+V4</f>
        <v>92739026015</v>
      </c>
      <c r="AD4" s="69">
        <f>X4/AC4</f>
        <v>2.0445069191295193</v>
      </c>
      <c r="AE4" s="72">
        <f>X4-AC4</f>
        <v>96866554346</v>
      </c>
      <c r="AF4" s="75">
        <f>AE4/X4</f>
        <v>0.51088451174048088</v>
      </c>
      <c r="AG4" s="102">
        <f>AB4+AD4+AF4</f>
        <v>2.7548526669408631</v>
      </c>
      <c r="AH4" s="100">
        <v>1004275813783</v>
      </c>
      <c r="AI4" s="3">
        <f>Z4/AH4</f>
        <v>6.48885660140779E-2</v>
      </c>
    </row>
    <row r="5" spans="1:35" x14ac:dyDescent="0.25">
      <c r="A5" s="11">
        <v>2</v>
      </c>
      <c r="B5" s="12" t="s">
        <v>27</v>
      </c>
      <c r="C5" s="50">
        <v>1968</v>
      </c>
      <c r="D5" s="21">
        <v>0.19690671601596399</v>
      </c>
      <c r="E5" s="21">
        <v>231.40287492960186</v>
      </c>
      <c r="F5" s="22">
        <v>0.24268675668207262</v>
      </c>
      <c r="G5" s="26">
        <v>50</v>
      </c>
      <c r="H5" s="26">
        <v>51</v>
      </c>
      <c r="I5" s="26">
        <v>52</v>
      </c>
      <c r="J5" s="29">
        <v>27.78713219523587</v>
      </c>
      <c r="K5" s="30">
        <v>27.962537910369512</v>
      </c>
      <c r="L5" s="31">
        <v>28.079975907073237</v>
      </c>
      <c r="M5" s="57">
        <v>7.5630252100840336E-3</v>
      </c>
      <c r="N5" s="59">
        <v>0</v>
      </c>
      <c r="O5" s="59">
        <v>0</v>
      </c>
      <c r="P5" s="61">
        <v>3629327583572</v>
      </c>
      <c r="Q5" s="61">
        <v>3354976550553</v>
      </c>
      <c r="R5" s="61">
        <v>11254851851</v>
      </c>
      <c r="S5" s="61">
        <v>77735839903</v>
      </c>
      <c r="T5" s="61">
        <v>13524931179</v>
      </c>
      <c r="U5" s="61">
        <v>62839760948</v>
      </c>
      <c r="V5" s="61">
        <v>39208512468</v>
      </c>
      <c r="W5" s="72">
        <f>(Q5+S5+U5)-(R5+T5+V5)</f>
        <v>3431563855906</v>
      </c>
      <c r="X5" s="73">
        <f>P5-W5</f>
        <v>197763727666</v>
      </c>
      <c r="Y5" s="61">
        <v>976647575842</v>
      </c>
      <c r="Z5" s="64">
        <v>100378388775</v>
      </c>
      <c r="AA5" s="74">
        <f>Y5+Z5</f>
        <v>1077025964617</v>
      </c>
      <c r="AB5" s="69">
        <f>X5/AA5</f>
        <v>0.18362020430614831</v>
      </c>
      <c r="AC5" s="72">
        <f>R5+T5+V5</f>
        <v>63988295498</v>
      </c>
      <c r="AD5" s="69">
        <f>X5/AC5</f>
        <v>3.0906234667898169</v>
      </c>
      <c r="AE5" s="72">
        <f>X5-AC5</f>
        <v>133775432168</v>
      </c>
      <c r="AF5" s="75">
        <f>AE5/X5</f>
        <v>0.67644068883011343</v>
      </c>
      <c r="AG5" s="102">
        <f>AB5+AD5+AF5</f>
        <v>3.9506843599260786</v>
      </c>
      <c r="AH5" s="101">
        <v>1168956042706</v>
      </c>
      <c r="AI5" s="3">
        <f>Z5/AH5</f>
        <v>8.5870114108512988E-2</v>
      </c>
    </row>
    <row r="6" spans="1:35" x14ac:dyDescent="0.25">
      <c r="A6" s="46">
        <v>3</v>
      </c>
      <c r="B6" s="12" t="s">
        <v>28</v>
      </c>
      <c r="C6" s="50">
        <v>1988</v>
      </c>
      <c r="D6" s="21">
        <v>0.31229286451786104</v>
      </c>
      <c r="E6" s="21">
        <v>0.62487957733111676</v>
      </c>
      <c r="F6" s="22">
        <v>0.46515319370954944</v>
      </c>
      <c r="G6" s="26">
        <v>30</v>
      </c>
      <c r="H6" s="27">
        <v>31</v>
      </c>
      <c r="I6" s="28">
        <v>32</v>
      </c>
      <c r="J6" s="29">
        <v>27.449419933515454</v>
      </c>
      <c r="K6" s="30">
        <v>27.850272545730174</v>
      </c>
      <c r="L6" s="31">
        <v>27.901765645847046</v>
      </c>
      <c r="M6" s="57">
        <v>0</v>
      </c>
      <c r="N6" s="59">
        <v>9.9533333333333331E-3</v>
      </c>
      <c r="O6" s="59">
        <v>8.3957333333333339E-3</v>
      </c>
      <c r="P6" s="61">
        <v>831104026853</v>
      </c>
      <c r="Q6" s="61">
        <v>562460279774</v>
      </c>
      <c r="R6" s="61">
        <v>104209281975</v>
      </c>
      <c r="S6" s="61">
        <v>104897672129</v>
      </c>
      <c r="T6" s="61">
        <v>21227200025</v>
      </c>
      <c r="U6" s="61">
        <v>55703946078</v>
      </c>
      <c r="V6" s="61">
        <v>28883471001</v>
      </c>
      <c r="W6" s="61">
        <f>(Q6+S6+U6)-(R6+T6+V6)</f>
        <v>568741944980</v>
      </c>
      <c r="X6" s="67">
        <f>P6-W6</f>
        <v>262362081873</v>
      </c>
      <c r="Y6" s="61">
        <v>635478469892</v>
      </c>
      <c r="Z6" s="64">
        <v>63508941729</v>
      </c>
      <c r="AA6" s="64">
        <f>Y6+Z6</f>
        <v>698987411621</v>
      </c>
      <c r="AB6" s="69">
        <f>X6/AA6</f>
        <v>0.3753459325749004</v>
      </c>
      <c r="AC6" s="61">
        <f>SUM(R6,T6,V6)</f>
        <v>154319953001</v>
      </c>
      <c r="AD6" s="69">
        <f>X6/AC6</f>
        <v>1.7001176890670766</v>
      </c>
      <c r="AE6" s="61">
        <f>X6-AC6</f>
        <v>108042128872</v>
      </c>
      <c r="AF6" s="75">
        <f>AE6/X6</f>
        <v>0.41180542592393093</v>
      </c>
      <c r="AG6" s="71">
        <f>AB6+AD6+AF6</f>
        <v>2.4872690475659081</v>
      </c>
      <c r="AH6" s="48">
        <v>833933861594</v>
      </c>
      <c r="AI6" s="3">
        <f t="shared" ref="AI6:AI18" si="0">Z6/AH6</f>
        <v>7.6155849586929558E-2</v>
      </c>
    </row>
    <row r="7" spans="1:35" x14ac:dyDescent="0.25">
      <c r="A7" s="11">
        <v>4</v>
      </c>
      <c r="B7" s="12" t="s">
        <v>30</v>
      </c>
      <c r="C7" s="50">
        <v>1932</v>
      </c>
      <c r="D7" s="21">
        <v>0.18638849139849692</v>
      </c>
      <c r="E7" s="21">
        <v>0.17503856980411797</v>
      </c>
      <c r="F7" s="22">
        <v>0.20166894708373187</v>
      </c>
      <c r="G7" s="26">
        <v>86</v>
      </c>
      <c r="H7" s="27">
        <v>87</v>
      </c>
      <c r="I7" s="28">
        <v>88</v>
      </c>
      <c r="J7" s="29">
        <v>21.144287426428271</v>
      </c>
      <c r="K7" s="30">
        <v>21.078127743726096</v>
      </c>
      <c r="L7" s="31">
        <v>20.926680783232726</v>
      </c>
      <c r="M7" s="57">
        <v>0</v>
      </c>
      <c r="N7" s="59">
        <v>0</v>
      </c>
      <c r="O7" s="59">
        <v>0</v>
      </c>
      <c r="P7" s="61">
        <v>893006350</v>
      </c>
      <c r="Q7" s="61">
        <v>241721111</v>
      </c>
      <c r="R7" s="61">
        <v>29565058</v>
      </c>
      <c r="S7" s="61">
        <v>175692185</v>
      </c>
      <c r="T7" s="61">
        <v>31624349</v>
      </c>
      <c r="U7" s="61">
        <v>79000788</v>
      </c>
      <c r="V7" s="61">
        <v>44053407</v>
      </c>
      <c r="W7" s="61">
        <f>(Q7+S7+U7)-(R7+T7+V7)</f>
        <v>391171270</v>
      </c>
      <c r="X7" s="67">
        <f>P7-W7</f>
        <v>501835080</v>
      </c>
      <c r="Y7" s="61">
        <v>1284163814</v>
      </c>
      <c r="Z7" s="64">
        <v>347689774</v>
      </c>
      <c r="AA7" s="64">
        <f>Y7+Z7</f>
        <v>1631853588</v>
      </c>
      <c r="AB7" s="69">
        <f>X7/AA7</f>
        <v>0.30752457431861224</v>
      </c>
      <c r="AC7" s="61">
        <f>SUM(R7,T7,V7)</f>
        <v>105242814</v>
      </c>
      <c r="AD7" s="69">
        <f t="shared" ref="AD7:AD18" si="1">X7/AC7</f>
        <v>4.7683548256320858</v>
      </c>
      <c r="AE7" s="61">
        <f>X7-AC7</f>
        <v>396592266</v>
      </c>
      <c r="AF7" s="75">
        <f>AE7/X7</f>
        <v>0.79028406304318144</v>
      </c>
      <c r="AG7" s="71">
        <f t="shared" ref="AG7:AG18" si="2">AB7+AD7+AF7</f>
        <v>5.866163462993879</v>
      </c>
      <c r="AH7" s="101">
        <v>1523517170</v>
      </c>
      <c r="AI7" s="3">
        <f t="shared" si="0"/>
        <v>0.22821519891370834</v>
      </c>
    </row>
    <row r="8" spans="1:35" x14ac:dyDescent="0.25">
      <c r="A8" s="46">
        <v>5</v>
      </c>
      <c r="B8" s="12" t="s">
        <v>33</v>
      </c>
      <c r="C8" s="50">
        <v>1994</v>
      </c>
      <c r="D8" s="21">
        <v>0.69213222544372432</v>
      </c>
      <c r="E8" s="21">
        <v>0.83078273598485042</v>
      </c>
      <c r="F8" s="22">
        <v>1.2702066480283596</v>
      </c>
      <c r="G8" s="26">
        <v>24</v>
      </c>
      <c r="H8" s="27">
        <v>25</v>
      </c>
      <c r="I8" s="28">
        <v>26</v>
      </c>
      <c r="J8" s="29">
        <v>29.069055644173204</v>
      </c>
      <c r="K8" s="30">
        <v>29.252993674897308</v>
      </c>
      <c r="L8" s="31">
        <v>29.513682523689489</v>
      </c>
      <c r="M8" s="57">
        <v>0.10270746724232639</v>
      </c>
      <c r="N8" s="59">
        <v>0.16941586807108025</v>
      </c>
      <c r="O8" s="59">
        <v>0.10191673121535795</v>
      </c>
      <c r="P8" s="61">
        <v>8048946664266</v>
      </c>
      <c r="Q8" s="61">
        <v>5495794976776</v>
      </c>
      <c r="R8" s="61">
        <v>318525694485</v>
      </c>
      <c r="S8" s="61">
        <v>1361526966344</v>
      </c>
      <c r="T8" s="61">
        <v>373203544994</v>
      </c>
      <c r="U8" s="61">
        <v>574981396400</v>
      </c>
      <c r="V8" s="61">
        <v>349849837332</v>
      </c>
      <c r="W8" s="61">
        <f t="shared" ref="W8:W18" si="3">(Q8+S8+U8)-(R8+T8+V8)</f>
        <v>6390724262709</v>
      </c>
      <c r="X8" s="67">
        <f>P8-W8</f>
        <v>1658222401557</v>
      </c>
      <c r="Y8" s="61">
        <v>2489408476680</v>
      </c>
      <c r="Z8" s="64">
        <v>440977350568</v>
      </c>
      <c r="AA8" s="64">
        <f t="shared" ref="AA8:AA18" si="4">Y8+Z8</f>
        <v>2930385827248</v>
      </c>
      <c r="AB8" s="69">
        <f>X8/AA8</f>
        <v>0.56587169721411013</v>
      </c>
      <c r="AC8" s="61">
        <f>SUM(R8,T8,V8)</f>
        <v>1041579076811</v>
      </c>
      <c r="AD8" s="69">
        <f t="shared" si="1"/>
        <v>1.5920273731246362</v>
      </c>
      <c r="AE8" s="61">
        <f t="shared" ref="AE8:AE18" si="5">X8-AC8</f>
        <v>616643324746</v>
      </c>
      <c r="AF8" s="75">
        <f t="shared" ref="AF8:AF17" si="6">AE8/X8</f>
        <v>0.37187009665711807</v>
      </c>
      <c r="AG8" s="71">
        <f t="shared" si="2"/>
        <v>2.5297691669958646</v>
      </c>
      <c r="AH8" s="48">
        <v>4212408305683</v>
      </c>
      <c r="AI8" s="3">
        <f t="shared" si="0"/>
        <v>0.10468532928611722</v>
      </c>
    </row>
    <row r="9" spans="1:35" x14ac:dyDescent="0.25">
      <c r="A9" s="11">
        <v>6</v>
      </c>
      <c r="B9" s="12" t="s">
        <v>34</v>
      </c>
      <c r="C9" s="50">
        <v>1997</v>
      </c>
      <c r="D9" s="21">
        <v>0.34746136914322995</v>
      </c>
      <c r="E9" s="21">
        <v>0.32281655210767402</v>
      </c>
      <c r="F9" s="22">
        <v>0.36881634794828561</v>
      </c>
      <c r="G9" s="26">
        <v>21</v>
      </c>
      <c r="H9" s="27">
        <v>22</v>
      </c>
      <c r="I9" s="28">
        <v>23</v>
      </c>
      <c r="J9" s="29">
        <v>27.355065427936687</v>
      </c>
      <c r="K9" s="30">
        <v>27.466943366572742</v>
      </c>
      <c r="L9" s="31">
        <v>27.533324726972925</v>
      </c>
      <c r="M9" s="57">
        <v>1.5039982868364957E-2</v>
      </c>
      <c r="N9" s="59">
        <v>1.5059447180054033E-2</v>
      </c>
      <c r="O9" s="59">
        <v>1.4804045188722472E-2</v>
      </c>
      <c r="P9" s="61">
        <v>1430785280985</v>
      </c>
      <c r="Q9" s="61">
        <v>1228387538365</v>
      </c>
      <c r="R9" s="61">
        <v>5246247437</v>
      </c>
      <c r="S9" s="61">
        <v>35260004286</v>
      </c>
      <c r="T9" s="57"/>
      <c r="U9" s="61">
        <v>38291659282</v>
      </c>
      <c r="V9" s="61">
        <v>20764581423</v>
      </c>
      <c r="W9" s="61">
        <f t="shared" si="3"/>
        <v>1275928373073</v>
      </c>
      <c r="X9" s="67">
        <f t="shared" ref="X9:X18" si="7">P9-W9</f>
        <v>154856907912</v>
      </c>
      <c r="Y9" s="61">
        <v>563167578239</v>
      </c>
      <c r="Z9" s="64">
        <v>92570914640</v>
      </c>
      <c r="AA9" s="64">
        <f t="shared" si="4"/>
        <v>655738492879</v>
      </c>
      <c r="AB9" s="69">
        <f t="shared" ref="AB9:AB18" si="8">X9/AA9</f>
        <v>0.23615650079059022</v>
      </c>
      <c r="AC9" s="61">
        <f t="shared" ref="AC9:AC18" si="9">SUM(R9,T9,V9)</f>
        <v>26010828860</v>
      </c>
      <c r="AD9" s="69">
        <f t="shared" si="1"/>
        <v>5.9535552959691422</v>
      </c>
      <c r="AE9" s="61">
        <f t="shared" si="5"/>
        <v>128846079052</v>
      </c>
      <c r="AF9" s="75">
        <f t="shared" si="6"/>
        <v>0.83203313813561952</v>
      </c>
      <c r="AG9" s="71">
        <f t="shared" si="2"/>
        <v>7.0217449348953522</v>
      </c>
      <c r="AH9" s="48">
        <v>758846556031</v>
      </c>
      <c r="AI9" s="3">
        <f t="shared" si="0"/>
        <v>0.12198897643309373</v>
      </c>
    </row>
    <row r="10" spans="1:35" x14ac:dyDescent="0.25">
      <c r="A10" s="46">
        <v>7</v>
      </c>
      <c r="B10" s="12" t="s">
        <v>35</v>
      </c>
      <c r="C10" s="50">
        <v>2009</v>
      </c>
      <c r="D10" s="21">
        <v>0.51349478027845852</v>
      </c>
      <c r="E10" s="21">
        <v>0.45135776906722719</v>
      </c>
      <c r="F10" s="22">
        <v>1.0586711691726227</v>
      </c>
      <c r="G10" s="26">
        <v>9</v>
      </c>
      <c r="H10" s="27">
        <v>10</v>
      </c>
      <c r="I10" s="28">
        <v>11</v>
      </c>
      <c r="J10" s="29">
        <v>17.352611811528359</v>
      </c>
      <c r="K10" s="30">
        <v>17.471590800877816</v>
      </c>
      <c r="L10" s="31">
        <v>18.455935188389098</v>
      </c>
      <c r="M10" s="57">
        <v>0</v>
      </c>
      <c r="N10" s="59">
        <v>0</v>
      </c>
      <c r="O10" s="59">
        <v>0</v>
      </c>
      <c r="P10" s="61">
        <v>38413407</v>
      </c>
      <c r="Q10" s="61">
        <v>26147857</v>
      </c>
      <c r="R10" s="61"/>
      <c r="S10" s="61">
        <v>4429860</v>
      </c>
      <c r="T10" s="61">
        <v>544611</v>
      </c>
      <c r="U10" s="61">
        <v>2063933</v>
      </c>
      <c r="V10" s="61">
        <v>1032814</v>
      </c>
      <c r="W10" s="61">
        <f>(Q10+S10+U10)-(R10+T10+V10)</f>
        <v>31064225</v>
      </c>
      <c r="X10" s="67">
        <f t="shared" si="7"/>
        <v>7349182</v>
      </c>
      <c r="Y10" s="61">
        <v>22707150</v>
      </c>
      <c r="Z10" s="64">
        <v>5206867</v>
      </c>
      <c r="AA10" s="64">
        <f>Y10+Z10</f>
        <v>27914017</v>
      </c>
      <c r="AB10" s="69">
        <f>X10/AA10</f>
        <v>0.26327926933626211</v>
      </c>
      <c r="AC10" s="61">
        <f>SUM(R10,T10,V10)</f>
        <v>1577425</v>
      </c>
      <c r="AD10" s="69">
        <f>X10/AC10</f>
        <v>4.6589739607271348</v>
      </c>
      <c r="AE10" s="61">
        <f>X10-AC10</f>
        <v>5771757</v>
      </c>
      <c r="AF10" s="75">
        <f t="shared" si="6"/>
        <v>0.78536046596750497</v>
      </c>
      <c r="AG10" s="71">
        <f>AB10+AD10+AF10</f>
        <v>5.7076136960309025</v>
      </c>
      <c r="AH10" s="101">
        <v>34367153</v>
      </c>
      <c r="AI10" s="3">
        <f t="shared" si="0"/>
        <v>0.15150708003074914</v>
      </c>
    </row>
    <row r="11" spans="1:35" x14ac:dyDescent="0.25">
      <c r="A11" s="11">
        <v>8</v>
      </c>
      <c r="B11" s="12" t="s">
        <v>37</v>
      </c>
      <c r="C11" s="50">
        <v>1990</v>
      </c>
      <c r="D11" s="21">
        <v>0.933974052823899</v>
      </c>
      <c r="E11" s="21">
        <v>0.77479969185178366</v>
      </c>
      <c r="F11" s="22">
        <v>1.0614170853148708</v>
      </c>
      <c r="G11" s="26">
        <v>28</v>
      </c>
      <c r="H11" s="27">
        <v>29</v>
      </c>
      <c r="I11" s="28">
        <v>30</v>
      </c>
      <c r="J11" s="29">
        <v>18.385445158020953</v>
      </c>
      <c r="K11" s="30">
        <v>18.381924936313766</v>
      </c>
      <c r="L11" s="31">
        <v>18.910097929718024</v>
      </c>
      <c r="M11" s="57">
        <v>1.6639510620583179E-4</v>
      </c>
      <c r="N11" s="59">
        <v>1.5717004179694461E-4</v>
      </c>
      <c r="O11" s="59">
        <v>1.5717004179694461E-4</v>
      </c>
      <c r="P11" s="61">
        <v>73394728</v>
      </c>
      <c r="Q11" s="61">
        <v>53182723</v>
      </c>
      <c r="R11" s="61"/>
      <c r="S11" s="61">
        <v>7817444</v>
      </c>
      <c r="T11" s="61">
        <v>1428406</v>
      </c>
      <c r="U11" s="61">
        <v>4466279</v>
      </c>
      <c r="V11" s="61">
        <v>2637762</v>
      </c>
      <c r="W11" s="61">
        <f t="shared" si="3"/>
        <v>61400278</v>
      </c>
      <c r="X11" s="67">
        <f t="shared" si="7"/>
        <v>11994450</v>
      </c>
      <c r="Y11" s="61">
        <v>49916800</v>
      </c>
      <c r="Z11" s="64">
        <v>6350788</v>
      </c>
      <c r="AA11" s="64">
        <f t="shared" si="4"/>
        <v>56267588</v>
      </c>
      <c r="AB11" s="69">
        <f t="shared" si="8"/>
        <v>0.21316801423938769</v>
      </c>
      <c r="AC11" s="61">
        <f t="shared" si="9"/>
        <v>4066168</v>
      </c>
      <c r="AD11" s="69">
        <f t="shared" si="1"/>
        <v>2.9498166332527331</v>
      </c>
      <c r="AE11" s="61">
        <f t="shared" si="5"/>
        <v>7928282</v>
      </c>
      <c r="AF11" s="75">
        <f t="shared" si="6"/>
        <v>0.66099587725989939</v>
      </c>
      <c r="AG11" s="71">
        <f t="shared" si="2"/>
        <v>3.8239805247520202</v>
      </c>
      <c r="AH11" s="99">
        <v>96537796</v>
      </c>
      <c r="AI11" s="3">
        <f t="shared" si="0"/>
        <v>6.5785508506947893E-2</v>
      </c>
    </row>
    <row r="12" spans="1:35" x14ac:dyDescent="0.25">
      <c r="A12" s="46">
        <v>9</v>
      </c>
      <c r="B12" s="12" t="s">
        <v>39</v>
      </c>
      <c r="C12" s="50">
        <v>1929</v>
      </c>
      <c r="D12" s="21">
        <v>1.4748710104013922</v>
      </c>
      <c r="E12" s="21">
        <v>1.5278641404459135</v>
      </c>
      <c r="F12" s="22">
        <v>1.0283332147346949</v>
      </c>
      <c r="G12" s="26">
        <v>89</v>
      </c>
      <c r="H12" s="27">
        <v>90</v>
      </c>
      <c r="I12" s="28">
        <v>91</v>
      </c>
      <c r="J12" s="29">
        <v>14.876594380820547</v>
      </c>
      <c r="K12" s="30">
        <v>14.879169017368856</v>
      </c>
      <c r="L12" s="31">
        <v>14.882778367685415</v>
      </c>
      <c r="M12" s="57">
        <v>0</v>
      </c>
      <c r="N12" s="59">
        <v>0</v>
      </c>
      <c r="O12" s="59">
        <v>0</v>
      </c>
      <c r="P12" s="61">
        <v>3649615</v>
      </c>
      <c r="Q12" s="61">
        <v>1186908</v>
      </c>
      <c r="R12" s="61">
        <v>100066</v>
      </c>
      <c r="S12" s="78">
        <v>610693</v>
      </c>
      <c r="T12" s="61">
        <v>80280</v>
      </c>
      <c r="U12" s="61">
        <v>198772</v>
      </c>
      <c r="V12" s="61">
        <v>77324</v>
      </c>
      <c r="W12" s="61">
        <f t="shared" si="3"/>
        <v>1738703</v>
      </c>
      <c r="X12" s="67">
        <f t="shared" si="7"/>
        <v>1910912</v>
      </c>
      <c r="Y12" s="61">
        <v>1167536</v>
      </c>
      <c r="Z12" s="64">
        <v>1228041</v>
      </c>
      <c r="AA12" s="64">
        <f t="shared" si="4"/>
        <v>2395577</v>
      </c>
      <c r="AB12" s="69">
        <f t="shared" si="8"/>
        <v>0.79768339736105331</v>
      </c>
      <c r="AC12" s="61">
        <f t="shared" si="9"/>
        <v>257670</v>
      </c>
      <c r="AD12" s="69">
        <f t="shared" si="1"/>
        <v>7.4161213955834979</v>
      </c>
      <c r="AE12" s="61">
        <f t="shared" si="5"/>
        <v>1653242</v>
      </c>
      <c r="AF12" s="75">
        <f t="shared" si="6"/>
        <v>0.86515862582892356</v>
      </c>
      <c r="AG12" s="71">
        <f t="shared" si="2"/>
        <v>9.0789634187734745</v>
      </c>
      <c r="AH12" s="49">
        <v>2889501</v>
      </c>
      <c r="AI12" s="3">
        <f t="shared" si="0"/>
        <v>0.42500106419758982</v>
      </c>
    </row>
    <row r="13" spans="1:35" x14ac:dyDescent="0.25">
      <c r="A13" s="11">
        <v>10</v>
      </c>
      <c r="B13" s="12" t="s">
        <v>40</v>
      </c>
      <c r="C13" s="50">
        <v>1977</v>
      </c>
      <c r="D13" s="21">
        <v>1.05930521805671</v>
      </c>
      <c r="E13" s="21">
        <v>0.92070557643858097</v>
      </c>
      <c r="F13" s="22">
        <v>0.75465169460545078</v>
      </c>
      <c r="G13" s="26">
        <v>41</v>
      </c>
      <c r="H13" s="27">
        <v>42</v>
      </c>
      <c r="I13" s="28">
        <v>43</v>
      </c>
      <c r="J13" s="29">
        <v>30.498448681151473</v>
      </c>
      <c r="K13" s="30">
        <v>30.577453832934669</v>
      </c>
      <c r="L13" s="31">
        <v>30.6155660698589</v>
      </c>
      <c r="M13" s="59">
        <v>0.25219867297090798</v>
      </c>
      <c r="N13" s="59">
        <v>0.25219867297090776</v>
      </c>
      <c r="O13" s="59">
        <v>0.25219867297090776</v>
      </c>
      <c r="P13" s="61">
        <v>24060802395725</v>
      </c>
      <c r="Q13" s="61">
        <v>17664148865078</v>
      </c>
      <c r="R13" s="61">
        <v>1192656462187</v>
      </c>
      <c r="S13" s="79">
        <v>3045558342082</v>
      </c>
      <c r="T13" s="61">
        <v>140109114408</v>
      </c>
      <c r="U13" s="61">
        <v>723203180559</v>
      </c>
      <c r="V13" s="61">
        <v>239460699475</v>
      </c>
      <c r="W13" s="61">
        <f t="shared" si="3"/>
        <v>19860684111649</v>
      </c>
      <c r="X13" s="67">
        <f t="shared" si="7"/>
        <v>4200118284076</v>
      </c>
      <c r="Y13" s="61">
        <v>8542544481694</v>
      </c>
      <c r="Z13" s="64">
        <v>1804748133197</v>
      </c>
      <c r="AA13" s="64">
        <f t="shared" si="4"/>
        <v>10347292614891</v>
      </c>
      <c r="AB13" s="69">
        <f t="shared" si="8"/>
        <v>0.40591471029161041</v>
      </c>
      <c r="AC13" s="61">
        <f t="shared" si="9"/>
        <v>1572226276070</v>
      </c>
      <c r="AD13" s="69">
        <f t="shared" si="1"/>
        <v>2.671446437452238</v>
      </c>
      <c r="AE13" s="61">
        <f t="shared" si="5"/>
        <v>2627892008006</v>
      </c>
      <c r="AF13" s="75">
        <f t="shared" si="6"/>
        <v>0.62567095264178252</v>
      </c>
      <c r="AG13" s="71">
        <f t="shared" si="2"/>
        <v>3.7030321003856308</v>
      </c>
      <c r="AH13" s="101">
        <v>17591706426634</v>
      </c>
      <c r="AI13" s="3">
        <f t="shared" si="0"/>
        <v>0.10259085101969388</v>
      </c>
    </row>
    <row r="14" spans="1:35" x14ac:dyDescent="0.25">
      <c r="A14" s="46">
        <v>11</v>
      </c>
      <c r="B14" s="12" t="s">
        <v>45</v>
      </c>
      <c r="C14" s="50">
        <v>1995</v>
      </c>
      <c r="D14" s="21">
        <v>0.50632818870315277</v>
      </c>
      <c r="E14" s="21">
        <v>0.51396488808967122</v>
      </c>
      <c r="F14" s="22">
        <v>0.37937435573392786</v>
      </c>
      <c r="G14" s="26">
        <v>23</v>
      </c>
      <c r="H14" s="27">
        <v>24</v>
      </c>
      <c r="I14" s="28">
        <v>25</v>
      </c>
      <c r="J14" s="29">
        <v>29.111217934859436</v>
      </c>
      <c r="K14" s="30">
        <v>29.174764392771777</v>
      </c>
      <c r="L14" s="31">
        <v>29.124411986193863</v>
      </c>
      <c r="M14" s="57">
        <v>0</v>
      </c>
      <c r="N14" s="59">
        <v>0</v>
      </c>
      <c r="O14" s="59">
        <v>0</v>
      </c>
      <c r="P14" s="61">
        <v>2766545866684</v>
      </c>
      <c r="Q14" s="61">
        <v>1274332759465</v>
      </c>
      <c r="R14" s="61">
        <v>212800325847</v>
      </c>
      <c r="S14" s="78">
        <v>976075541127</v>
      </c>
      <c r="T14" s="61">
        <v>166213441598</v>
      </c>
      <c r="U14" s="61">
        <v>377678002490</v>
      </c>
      <c r="V14" s="61">
        <v>241589892647</v>
      </c>
      <c r="W14" s="61">
        <f t="shared" si="3"/>
        <v>2007482642990</v>
      </c>
      <c r="X14" s="67">
        <f t="shared" si="7"/>
        <v>759063223694</v>
      </c>
      <c r="Y14" s="61">
        <v>2916901120111</v>
      </c>
      <c r="Z14" s="64">
        <v>136301090897</v>
      </c>
      <c r="AA14" s="64">
        <f t="shared" si="4"/>
        <v>3053202211008</v>
      </c>
      <c r="AB14" s="69">
        <f t="shared" si="8"/>
        <v>0.24861216887544405</v>
      </c>
      <c r="AC14" s="61">
        <f t="shared" si="9"/>
        <v>620603660092</v>
      </c>
      <c r="AD14" s="69">
        <f t="shared" si="1"/>
        <v>1.2231046519794524</v>
      </c>
      <c r="AE14" s="61">
        <f t="shared" si="5"/>
        <v>138459563602</v>
      </c>
      <c r="AF14" s="75">
        <f t="shared" si="6"/>
        <v>0.18240847307577768</v>
      </c>
      <c r="AG14" s="71">
        <f t="shared" si="2"/>
        <v>1.6541252939306741</v>
      </c>
      <c r="AH14" s="48">
        <v>4393810380883</v>
      </c>
      <c r="AI14" s="3">
        <f t="shared" si="0"/>
        <v>3.1021159103731807E-2</v>
      </c>
    </row>
    <row r="15" spans="1:35" x14ac:dyDescent="0.25">
      <c r="A15" s="11">
        <v>12</v>
      </c>
      <c r="B15" s="12" t="s">
        <v>46</v>
      </c>
      <c r="C15" s="50">
        <v>1973</v>
      </c>
      <c r="D15" s="21">
        <v>0.7022927987685339</v>
      </c>
      <c r="E15" s="21">
        <v>0.75743148735263199</v>
      </c>
      <c r="F15" s="22">
        <v>0.83855952927069533</v>
      </c>
      <c r="G15" s="26">
        <v>45</v>
      </c>
      <c r="H15" s="27">
        <v>46</v>
      </c>
      <c r="I15" s="28">
        <v>47</v>
      </c>
      <c r="J15" s="29">
        <v>28.202772100477794</v>
      </c>
      <c r="K15" s="30">
        <v>28.230068228249788</v>
      </c>
      <c r="L15" s="31">
        <v>28.201243622785679</v>
      </c>
      <c r="M15" s="57">
        <v>2.2192885055323741E-2</v>
      </c>
      <c r="N15" s="57">
        <v>2.2192885055323741E-2</v>
      </c>
      <c r="O15" s="57">
        <v>2.2192885055323741E-2</v>
      </c>
      <c r="P15" s="61">
        <v>1953910957160</v>
      </c>
      <c r="Q15" s="61">
        <v>1728304112505</v>
      </c>
      <c r="R15" s="61">
        <v>62462560972</v>
      </c>
      <c r="S15" s="79">
        <v>73318364644</v>
      </c>
      <c r="T15" s="61"/>
      <c r="U15" s="61">
        <v>107643678040</v>
      </c>
      <c r="V15" s="61">
        <v>53120149777</v>
      </c>
      <c r="W15" s="61">
        <f t="shared" si="3"/>
        <v>1793683444440</v>
      </c>
      <c r="X15" s="67">
        <f t="shared" si="7"/>
        <v>160227512720</v>
      </c>
      <c r="Y15" s="61">
        <v>1040576552571</v>
      </c>
      <c r="Z15" s="64">
        <v>17482116543</v>
      </c>
      <c r="AA15" s="64">
        <f t="shared" si="4"/>
        <v>1058058669114</v>
      </c>
      <c r="AB15" s="69">
        <f t="shared" si="8"/>
        <v>0.15143537631440773</v>
      </c>
      <c r="AC15" s="61">
        <f t="shared" si="9"/>
        <v>115582710749</v>
      </c>
      <c r="AD15" s="69">
        <f t="shared" si="1"/>
        <v>1.3862584782939629</v>
      </c>
      <c r="AE15" s="61">
        <f t="shared" si="5"/>
        <v>44644801971</v>
      </c>
      <c r="AF15" s="75">
        <f t="shared" si="6"/>
        <v>0.27863380772200758</v>
      </c>
      <c r="AG15" s="71">
        <f t="shared" si="2"/>
        <v>1.8163276623303783</v>
      </c>
      <c r="AH15" s="48">
        <v>1771365972009</v>
      </c>
      <c r="AI15" s="3">
        <f t="shared" si="0"/>
        <v>9.8692855227271899E-3</v>
      </c>
    </row>
    <row r="16" spans="1:35" x14ac:dyDescent="0.25">
      <c r="A16" s="46">
        <v>13</v>
      </c>
      <c r="B16" s="12" t="s">
        <v>47</v>
      </c>
      <c r="C16" s="50">
        <v>1966</v>
      </c>
      <c r="D16" s="21">
        <v>1.2028726609643179</v>
      </c>
      <c r="E16" s="21">
        <v>1.0790827431608001</v>
      </c>
      <c r="F16" s="22">
        <v>0.90159565245216433</v>
      </c>
      <c r="G16" s="26">
        <v>52</v>
      </c>
      <c r="H16" s="27">
        <v>53</v>
      </c>
      <c r="I16" s="28">
        <v>54</v>
      </c>
      <c r="J16" s="29">
        <v>27.339724151534011</v>
      </c>
      <c r="K16" s="30">
        <v>27.396368518676066</v>
      </c>
      <c r="L16" s="31">
        <v>27.374660747127098</v>
      </c>
      <c r="M16" s="57">
        <v>8.6241417724890902E-3</v>
      </c>
      <c r="N16" s="59">
        <v>8.6241417724890902E-3</v>
      </c>
      <c r="O16" s="59">
        <v>8.2332569177571025E-3</v>
      </c>
      <c r="P16" s="61">
        <v>1045029834378</v>
      </c>
      <c r="Q16" s="61">
        <v>777714919223</v>
      </c>
      <c r="R16" s="61">
        <v>40730338368</v>
      </c>
      <c r="S16" s="79">
        <v>116622116898</v>
      </c>
      <c r="T16" s="61">
        <v>41397288769</v>
      </c>
      <c r="U16" s="61">
        <v>96526955556</v>
      </c>
      <c r="V16" s="61">
        <v>47221917270</v>
      </c>
      <c r="W16" s="61">
        <f>(Q16+S16+U16)-(R16+T16+V16)</f>
        <v>861514447270</v>
      </c>
      <c r="X16" s="67">
        <f>P16-W16</f>
        <v>183515387108</v>
      </c>
      <c r="Y16" s="61">
        <v>339236007000</v>
      </c>
      <c r="Z16" s="61">
        <v>36017897922</v>
      </c>
      <c r="AA16" s="64">
        <f t="shared" si="4"/>
        <v>375253904922</v>
      </c>
      <c r="AB16" s="69">
        <f>X16/AA16</f>
        <v>0.48904324432318796</v>
      </c>
      <c r="AC16" s="61">
        <f>SUM(R16,T16,V16)</f>
        <v>129349544407</v>
      </c>
      <c r="AD16" s="69">
        <f>X16/AC16</f>
        <v>1.4187555738933759</v>
      </c>
      <c r="AE16" s="61">
        <f>X16-AC16</f>
        <v>54165842701</v>
      </c>
      <c r="AF16" s="75">
        <f t="shared" si="6"/>
        <v>0.29515695416386556</v>
      </c>
      <c r="AG16" s="71">
        <f>AB16+AD16+AF16</f>
        <v>2.2029557723804296</v>
      </c>
      <c r="AH16" s="48">
        <v>747293725435</v>
      </c>
      <c r="AI16" s="3">
        <f t="shared" si="0"/>
        <v>4.8197779127656888E-2</v>
      </c>
    </row>
    <row r="17" spans="1:35" x14ac:dyDescent="0.25">
      <c r="A17" s="11">
        <v>14</v>
      </c>
      <c r="B17" s="12" t="s">
        <v>48</v>
      </c>
      <c r="C17" s="50">
        <v>1972</v>
      </c>
      <c r="D17" s="21">
        <v>0.59815905777322342</v>
      </c>
      <c r="E17" s="21">
        <v>0.34150543887835866</v>
      </c>
      <c r="F17" s="22">
        <v>0.29016473395537429</v>
      </c>
      <c r="G17" s="26">
        <v>46</v>
      </c>
      <c r="H17" s="27">
        <v>47</v>
      </c>
      <c r="I17" s="28">
        <v>48</v>
      </c>
      <c r="J17" s="29">
        <v>28.598457259067484</v>
      </c>
      <c r="K17" s="30">
        <v>28.689354000331711</v>
      </c>
      <c r="L17" s="31">
        <v>28.869104017548796</v>
      </c>
      <c r="M17" s="57">
        <v>3.2629312977099235E-2</v>
      </c>
      <c r="N17" s="60">
        <v>3.2629312977099235E-2</v>
      </c>
      <c r="O17" s="59">
        <v>3.2629312977099235E-2</v>
      </c>
      <c r="P17" s="61">
        <v>2826957323397</v>
      </c>
      <c r="Q17" s="61">
        <v>2207268926068</v>
      </c>
      <c r="R17" s="61">
        <v>170236287361</v>
      </c>
      <c r="S17" s="79">
        <v>168669440713</v>
      </c>
      <c r="T17" s="61">
        <v>19680737812</v>
      </c>
      <c r="U17" s="61">
        <v>112859616510</v>
      </c>
      <c r="V17" s="61">
        <v>62185334075</v>
      </c>
      <c r="W17" s="61">
        <f t="shared" ref="W17" si="10">(Q17+S17+U17)-(R17+T17+V17)</f>
        <v>2236695624043</v>
      </c>
      <c r="X17" s="67">
        <f t="shared" ref="X17" si="11">P17-W17</f>
        <v>590261699354</v>
      </c>
      <c r="Y17" s="61">
        <v>1646387946952</v>
      </c>
      <c r="Z17" s="61">
        <v>258245878592</v>
      </c>
      <c r="AA17" s="64">
        <f t="shared" ref="AA17" si="12">Y17+Z17</f>
        <v>1904633825544</v>
      </c>
      <c r="AB17" s="69">
        <f t="shared" ref="AB17" si="13">X17/AA17</f>
        <v>0.30990823088286268</v>
      </c>
      <c r="AC17" s="61">
        <f t="shared" ref="AC17" si="14">SUM(R17,T17,V17)</f>
        <v>252102359248</v>
      </c>
      <c r="AD17" s="69">
        <f t="shared" ref="AD17" si="15">X17/AC17</f>
        <v>2.3413573007198374</v>
      </c>
      <c r="AE17" s="61">
        <f t="shared" ref="AE17" si="16">X17-AC17</f>
        <v>338159340106</v>
      </c>
      <c r="AF17" s="75">
        <f t="shared" si="6"/>
        <v>0.57289731059306692</v>
      </c>
      <c r="AG17" s="71">
        <f>AB17+AD17+AF17</f>
        <v>3.2241628421957671</v>
      </c>
      <c r="AH17" s="48">
        <v>2631189810030</v>
      </c>
      <c r="AI17" s="3">
        <f t="shared" si="0"/>
        <v>9.8147947216721529E-2</v>
      </c>
    </row>
    <row r="18" spans="1:35" x14ac:dyDescent="0.25">
      <c r="A18" s="46">
        <v>15</v>
      </c>
      <c r="B18" s="12" t="s">
        <v>49</v>
      </c>
      <c r="C18" s="50">
        <v>1960</v>
      </c>
      <c r="D18" s="21">
        <v>0.16354391537848725</v>
      </c>
      <c r="E18" s="21">
        <v>0.16856933136391519</v>
      </c>
      <c r="F18" s="22">
        <v>0.83073975001134526</v>
      </c>
      <c r="G18" s="26">
        <v>58</v>
      </c>
      <c r="H18" s="27">
        <v>59</v>
      </c>
      <c r="I18" s="28">
        <v>60</v>
      </c>
      <c r="J18" s="29">
        <v>15.530365764444278</v>
      </c>
      <c r="K18" s="30">
        <v>15.703855454129334</v>
      </c>
      <c r="L18" s="31">
        <v>15.9850345477304</v>
      </c>
      <c r="M18" s="57">
        <v>0.3434404538596349</v>
      </c>
      <c r="N18" s="59">
        <v>0.36014224053466615</v>
      </c>
      <c r="O18" s="59">
        <v>0.48172595937794932</v>
      </c>
      <c r="P18" s="61">
        <v>5472882</v>
      </c>
      <c r="Q18" s="61">
        <v>3516606</v>
      </c>
      <c r="R18" s="61">
        <v>52374</v>
      </c>
      <c r="S18" s="79">
        <v>855358</v>
      </c>
      <c r="T18" s="61">
        <v>68743</v>
      </c>
      <c r="U18" s="61">
        <v>196900</v>
      </c>
      <c r="V18" s="61">
        <v>113711</v>
      </c>
      <c r="W18" s="61">
        <f t="shared" si="3"/>
        <v>4334036</v>
      </c>
      <c r="X18" s="67">
        <f t="shared" si="7"/>
        <v>1138846</v>
      </c>
      <c r="Y18" s="61">
        <v>4774956</v>
      </c>
      <c r="Z18" s="64">
        <v>702345</v>
      </c>
      <c r="AA18" s="64">
        <f t="shared" si="4"/>
        <v>5477301</v>
      </c>
      <c r="AB18" s="69">
        <f t="shared" si="8"/>
        <v>0.20792101803424715</v>
      </c>
      <c r="AC18" s="61">
        <f t="shared" si="9"/>
        <v>234828</v>
      </c>
      <c r="AD18" s="69">
        <f t="shared" si="1"/>
        <v>4.8497027611698771</v>
      </c>
      <c r="AE18" s="61">
        <f t="shared" si="5"/>
        <v>904018</v>
      </c>
      <c r="AF18" s="75">
        <f>AE18/X18</f>
        <v>0.79380179585299504</v>
      </c>
      <c r="AG18" s="71">
        <f t="shared" si="2"/>
        <v>5.8514255750571191</v>
      </c>
      <c r="AH18" s="101">
        <v>5555871</v>
      </c>
      <c r="AI18" s="3">
        <f t="shared" si="0"/>
        <v>0.12641492216071973</v>
      </c>
    </row>
    <row r="19" spans="1:35" s="91" customFormat="1" x14ac:dyDescent="0.25">
      <c r="A19" s="16"/>
      <c r="B19" s="80"/>
      <c r="C19" s="81"/>
      <c r="D19" s="82"/>
      <c r="E19" s="82"/>
      <c r="F19" s="82"/>
      <c r="G19" s="83"/>
      <c r="H19" s="83"/>
      <c r="I19" s="83"/>
      <c r="J19" s="84"/>
      <c r="K19" s="84"/>
      <c r="L19" s="84"/>
      <c r="M19" s="85"/>
      <c r="N19" s="85"/>
      <c r="O19" s="85"/>
      <c r="P19" s="86"/>
      <c r="Q19" s="86"/>
      <c r="R19" s="86"/>
      <c r="S19" s="87"/>
      <c r="T19" s="86"/>
      <c r="U19" s="86"/>
      <c r="V19" s="86"/>
      <c r="W19" s="86"/>
      <c r="X19" s="86"/>
      <c r="Y19" s="86"/>
      <c r="Z19" s="86"/>
      <c r="AA19" s="86"/>
      <c r="AB19" s="88"/>
      <c r="AC19" s="86"/>
      <c r="AD19" s="88"/>
      <c r="AE19" s="86"/>
      <c r="AF19" s="89"/>
      <c r="AG19" s="90"/>
    </row>
    <row r="20" spans="1:35" s="91" customFormat="1" x14ac:dyDescent="0.25">
      <c r="A20" s="16"/>
      <c r="B20" s="80"/>
      <c r="C20" s="81"/>
      <c r="D20" s="82"/>
      <c r="E20" s="82"/>
      <c r="F20" s="82"/>
      <c r="G20" s="83"/>
      <c r="H20" s="83"/>
      <c r="I20" s="83"/>
      <c r="J20" s="84"/>
      <c r="K20" s="84"/>
      <c r="L20" s="84"/>
      <c r="M20" s="85"/>
      <c r="N20" s="85"/>
      <c r="O20" s="85"/>
      <c r="P20" s="86"/>
      <c r="Q20" s="86"/>
      <c r="R20" s="86"/>
      <c r="S20" s="87"/>
      <c r="T20" s="86"/>
      <c r="U20" s="86"/>
      <c r="V20" s="86"/>
      <c r="W20" s="86"/>
      <c r="X20" s="86"/>
      <c r="Y20" s="86"/>
      <c r="Z20" s="86"/>
      <c r="AA20" s="86"/>
      <c r="AB20" s="88"/>
      <c r="AC20" s="86"/>
      <c r="AD20" s="88"/>
      <c r="AE20" s="86"/>
      <c r="AF20" s="89"/>
      <c r="AG20" s="90"/>
    </row>
    <row r="21" spans="1:35" s="91" customFormat="1" x14ac:dyDescent="0.25">
      <c r="A21" s="16"/>
      <c r="B21" s="80"/>
      <c r="C21" s="81"/>
      <c r="D21" s="82"/>
      <c r="E21" s="82"/>
      <c r="F21" s="82"/>
      <c r="G21" s="83"/>
      <c r="H21" s="83"/>
      <c r="I21" s="83"/>
      <c r="J21" s="84"/>
      <c r="K21" s="84"/>
      <c r="L21" s="84"/>
      <c r="M21" s="85"/>
      <c r="N21" s="85"/>
      <c r="O21" s="85"/>
      <c r="P21" s="86"/>
      <c r="Q21" s="86"/>
      <c r="R21" s="86"/>
      <c r="S21" s="87"/>
      <c r="T21" s="86"/>
      <c r="U21" s="86"/>
      <c r="V21" s="86"/>
      <c r="W21" s="86"/>
      <c r="X21" s="86"/>
      <c r="Y21" s="86"/>
      <c r="Z21" s="86"/>
      <c r="AA21" s="86"/>
      <c r="AB21" s="88"/>
      <c r="AC21" s="86"/>
      <c r="AD21" s="88"/>
      <c r="AE21" s="86"/>
      <c r="AF21" s="89"/>
      <c r="AG21" s="90"/>
    </row>
    <row r="22" spans="1:35" s="91" customFormat="1" x14ac:dyDescent="0.25">
      <c r="A22" s="16"/>
      <c r="B22" s="80"/>
      <c r="C22" s="81"/>
      <c r="D22" s="82"/>
      <c r="E22" s="82"/>
      <c r="F22" s="82"/>
      <c r="G22" s="83"/>
      <c r="H22" s="83"/>
      <c r="I22" s="83"/>
      <c r="J22" s="84"/>
      <c r="K22" s="84"/>
      <c r="L22" s="84"/>
      <c r="M22" s="85"/>
      <c r="N22" s="85"/>
      <c r="O22" s="85"/>
      <c r="P22" s="86"/>
      <c r="Q22" s="86"/>
      <c r="R22" s="86"/>
      <c r="S22" s="87"/>
      <c r="T22" s="86"/>
      <c r="U22" s="86"/>
      <c r="V22" s="86"/>
      <c r="W22" s="86"/>
      <c r="X22" s="86"/>
      <c r="Y22" s="86"/>
      <c r="Z22" s="86"/>
      <c r="AA22" s="86"/>
      <c r="AB22" s="88"/>
      <c r="AC22" s="86"/>
      <c r="AD22" s="88"/>
      <c r="AE22" s="86"/>
      <c r="AF22" s="89"/>
      <c r="AG22" s="90"/>
    </row>
    <row r="23" spans="1:35" x14ac:dyDescent="0.25">
      <c r="K23" s="48"/>
    </row>
    <row r="24" spans="1:35" ht="18.75" x14ac:dyDescent="0.25">
      <c r="A24" s="104" t="s">
        <v>0</v>
      </c>
      <c r="B24" s="105" t="s">
        <v>1</v>
      </c>
      <c r="C24" s="117" t="s">
        <v>89</v>
      </c>
      <c r="D24" s="113" t="s">
        <v>74</v>
      </c>
      <c r="E24" s="113"/>
      <c r="F24" s="113"/>
      <c r="G24" s="114" t="s">
        <v>75</v>
      </c>
      <c r="H24" s="114"/>
      <c r="I24" s="114"/>
      <c r="J24" s="115" t="s">
        <v>76</v>
      </c>
      <c r="K24" s="115"/>
      <c r="L24" s="115"/>
      <c r="M24" s="112" t="s">
        <v>77</v>
      </c>
      <c r="N24" s="112"/>
      <c r="O24" s="112"/>
      <c r="P24" s="123">
        <v>2019</v>
      </c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16" t="s">
        <v>116</v>
      </c>
      <c r="AI24" s="116"/>
    </row>
    <row r="25" spans="1:35" x14ac:dyDescent="0.25">
      <c r="A25" s="104"/>
      <c r="B25" s="105"/>
      <c r="C25" s="118"/>
      <c r="D25" s="46">
        <v>2018</v>
      </c>
      <c r="E25" s="46">
        <v>2019</v>
      </c>
      <c r="F25" s="7">
        <v>2020</v>
      </c>
      <c r="G25" s="6">
        <v>2018</v>
      </c>
      <c r="H25" s="46">
        <v>2019</v>
      </c>
      <c r="I25" s="7">
        <v>2020</v>
      </c>
      <c r="J25" s="6">
        <v>2018</v>
      </c>
      <c r="K25" s="46">
        <v>2019</v>
      </c>
      <c r="L25" s="7">
        <v>2020</v>
      </c>
      <c r="M25" s="8">
        <v>2018</v>
      </c>
      <c r="N25" s="46">
        <v>2019</v>
      </c>
      <c r="O25" s="46">
        <v>2020</v>
      </c>
      <c r="P25" s="119" t="s">
        <v>96</v>
      </c>
      <c r="Q25" s="120"/>
      <c r="R25" s="120"/>
      <c r="S25" s="120"/>
      <c r="T25" s="120"/>
      <c r="U25" s="120"/>
      <c r="V25" s="120"/>
      <c r="W25" s="120"/>
      <c r="X25" s="121"/>
      <c r="Y25" s="120" t="s">
        <v>99</v>
      </c>
      <c r="Z25" s="120"/>
      <c r="AA25" s="120"/>
      <c r="AB25" s="121"/>
      <c r="AC25" s="120" t="s">
        <v>103</v>
      </c>
      <c r="AD25" s="121"/>
      <c r="AE25" s="63" t="s">
        <v>105</v>
      </c>
      <c r="AF25" s="7"/>
      <c r="AG25" s="63" t="s">
        <v>108</v>
      </c>
      <c r="AH25" s="116"/>
      <c r="AI25" s="116"/>
    </row>
    <row r="26" spans="1:35" ht="30" x14ac:dyDescent="0.25">
      <c r="A26" s="44"/>
      <c r="B26" s="45"/>
      <c r="C26" s="45"/>
      <c r="D26" s="46"/>
      <c r="E26" s="46"/>
      <c r="F26" s="7"/>
      <c r="G26" s="6"/>
      <c r="H26" s="46"/>
      <c r="I26" s="7"/>
      <c r="J26" s="6"/>
      <c r="K26" s="46"/>
      <c r="L26" s="7"/>
      <c r="M26" s="8"/>
      <c r="N26" s="46"/>
      <c r="O26" s="46"/>
      <c r="P26" s="46" t="s">
        <v>97</v>
      </c>
      <c r="Q26" s="47" t="s">
        <v>95</v>
      </c>
      <c r="R26" s="3" t="s">
        <v>93</v>
      </c>
      <c r="S26" s="46" t="s">
        <v>92</v>
      </c>
      <c r="T26" s="3" t="s">
        <v>93</v>
      </c>
      <c r="U26" s="62" t="s">
        <v>94</v>
      </c>
      <c r="V26" s="3" t="s">
        <v>93</v>
      </c>
      <c r="W26" s="3" t="s">
        <v>98</v>
      </c>
      <c r="X26" s="65" t="s">
        <v>91</v>
      </c>
      <c r="Y26" s="6" t="s">
        <v>100</v>
      </c>
      <c r="Z26" s="46" t="s">
        <v>101</v>
      </c>
      <c r="AA26" s="47" t="s">
        <v>110</v>
      </c>
      <c r="AB26" s="68" t="s">
        <v>102</v>
      </c>
      <c r="AC26" s="76" t="s">
        <v>111</v>
      </c>
      <c r="AD26" s="70" t="s">
        <v>107</v>
      </c>
      <c r="AE26" s="6" t="s">
        <v>106</v>
      </c>
      <c r="AF26" s="65" t="s">
        <v>104</v>
      </c>
      <c r="AG26" s="63" t="s">
        <v>109</v>
      </c>
      <c r="AH26" s="54" t="s">
        <v>114</v>
      </c>
      <c r="AI26" s="55" t="s">
        <v>115</v>
      </c>
    </row>
    <row r="27" spans="1:35" x14ac:dyDescent="0.25">
      <c r="A27" s="46">
        <v>1</v>
      </c>
      <c r="B27" s="12" t="s">
        <v>26</v>
      </c>
      <c r="C27" s="50">
        <v>1972</v>
      </c>
      <c r="D27" s="21">
        <v>0.1342333201214243</v>
      </c>
      <c r="E27" s="21">
        <v>0.1305727320282658</v>
      </c>
      <c r="F27" s="22">
        <v>0.13014472741102748</v>
      </c>
      <c r="G27" s="51">
        <v>46</v>
      </c>
      <c r="H27" s="52">
        <v>47</v>
      </c>
      <c r="I27" s="53">
        <v>48</v>
      </c>
      <c r="J27" s="29">
        <v>27.635287814394157</v>
      </c>
      <c r="K27" s="30">
        <v>27.686956393806206</v>
      </c>
      <c r="L27" s="31">
        <v>27.714326495271916</v>
      </c>
      <c r="M27" s="59">
        <v>5.981308411214953E-3</v>
      </c>
      <c r="N27" s="59">
        <v>5.981308411214953E-3</v>
      </c>
      <c r="O27" s="59">
        <v>5.981308411214953E-3</v>
      </c>
      <c r="P27" s="61">
        <v>1028952947818</v>
      </c>
      <c r="Q27" s="61">
        <v>426417881003</v>
      </c>
      <c r="R27" s="61">
        <v>17084764368</v>
      </c>
      <c r="S27" s="61">
        <v>223896745986</v>
      </c>
      <c r="T27" s="57"/>
      <c r="U27" s="61">
        <v>289339532124</v>
      </c>
      <c r="V27" s="61">
        <v>84854444306</v>
      </c>
      <c r="W27" s="72">
        <f>(Q27+S27+U27)-(R27+T27+V27)</f>
        <v>837714950439</v>
      </c>
      <c r="X27" s="73">
        <f>P27-W27</f>
        <v>191237997379</v>
      </c>
      <c r="Y27" s="61">
        <v>935392483850</v>
      </c>
      <c r="Z27" s="64">
        <v>74981135207</v>
      </c>
      <c r="AA27" s="74">
        <f>Y27+Z27</f>
        <v>1010373619057</v>
      </c>
      <c r="AB27" s="69">
        <f>X27/AA27</f>
        <v>0.18927453545104025</v>
      </c>
      <c r="AC27" s="72">
        <f>R27+T27+V27</f>
        <v>101939208674</v>
      </c>
      <c r="AD27" s="69">
        <f>X27/AC27</f>
        <v>1.8760004110937936</v>
      </c>
      <c r="AE27" s="72">
        <f>X27-AC27</f>
        <v>89298788705</v>
      </c>
      <c r="AF27" s="75">
        <f>AE27/X27</f>
        <v>0.46695107629696386</v>
      </c>
      <c r="AG27" s="77">
        <f>AB27+AD27+AF27</f>
        <v>2.5322260228417974</v>
      </c>
      <c r="AH27" s="100">
        <v>1057529235986</v>
      </c>
      <c r="AI27" s="103">
        <f>Z27/AH27</f>
        <v>7.0902186583135407E-2</v>
      </c>
    </row>
    <row r="28" spans="1:35" x14ac:dyDescent="0.25">
      <c r="A28" s="11">
        <v>2</v>
      </c>
      <c r="B28" s="12" t="s">
        <v>27</v>
      </c>
      <c r="C28" s="50">
        <v>1968</v>
      </c>
      <c r="D28" s="21">
        <v>0.19690671601596399</v>
      </c>
      <c r="E28" s="21">
        <v>231.40287492960186</v>
      </c>
      <c r="F28" s="22">
        <v>0.24268675668207262</v>
      </c>
      <c r="G28" s="26">
        <v>50</v>
      </c>
      <c r="H28" s="26">
        <v>51</v>
      </c>
      <c r="I28" s="26">
        <v>52</v>
      </c>
      <c r="J28" s="29">
        <v>27.78713219523587</v>
      </c>
      <c r="K28" s="30">
        <v>27.962537910369512</v>
      </c>
      <c r="L28" s="31">
        <v>28.079975907073237</v>
      </c>
      <c r="M28" s="57">
        <v>7.5630252100840336E-3</v>
      </c>
      <c r="N28" s="59">
        <v>0</v>
      </c>
      <c r="O28" s="59">
        <v>0</v>
      </c>
      <c r="P28" s="61">
        <v>3120937098980</v>
      </c>
      <c r="Q28" s="61">
        <v>2755574838991</v>
      </c>
      <c r="R28" s="61">
        <v>13774972939</v>
      </c>
      <c r="S28" s="61">
        <v>48951237291</v>
      </c>
      <c r="T28" s="61">
        <v>15490524550</v>
      </c>
      <c r="U28" s="61">
        <v>44598253533</v>
      </c>
      <c r="V28" s="61">
        <v>20226725346</v>
      </c>
      <c r="W28" s="72">
        <f>(Q28+S28+U28)-(R28+T28+V28)</f>
        <v>2799632106980</v>
      </c>
      <c r="X28" s="73">
        <f>P28-W28</f>
        <v>321304992000</v>
      </c>
      <c r="Y28" s="61">
        <v>1131294696834</v>
      </c>
      <c r="Z28" s="64">
        <v>214147120992</v>
      </c>
      <c r="AA28" s="74">
        <f>Y28+Z28</f>
        <v>1345441817826</v>
      </c>
      <c r="AB28" s="69">
        <f>X28/AA28</f>
        <v>0.23881002340121477</v>
      </c>
      <c r="AC28" s="72">
        <f t="shared" ref="AC28:AC41" si="17">R28+T28+V28</f>
        <v>49492222835</v>
      </c>
      <c r="AD28" s="69">
        <f>X28/AC28</f>
        <v>6.4920299310698759</v>
      </c>
      <c r="AE28" s="72">
        <f>X28-AC28</f>
        <v>271812769165</v>
      </c>
      <c r="AF28" s="75">
        <f t="shared" ref="AF28:AF41" si="18">AE28/X28</f>
        <v>0.8459649738806424</v>
      </c>
      <c r="AG28" s="92">
        <f>AB28+AD28+AF28</f>
        <v>7.5768049283517334</v>
      </c>
      <c r="AH28" s="48">
        <v>1393079542074</v>
      </c>
      <c r="AI28" s="103">
        <f t="shared" ref="AI28:AI41" si="19">Z28/AH28</f>
        <v>0.15372210597047484</v>
      </c>
    </row>
    <row r="29" spans="1:35" x14ac:dyDescent="0.25">
      <c r="A29" s="46">
        <v>3</v>
      </c>
      <c r="B29" s="12" t="s">
        <v>28</v>
      </c>
      <c r="C29" s="50">
        <v>1988</v>
      </c>
      <c r="D29" s="21">
        <v>0.31229286451786104</v>
      </c>
      <c r="E29" s="21">
        <v>0.62487957733111676</v>
      </c>
      <c r="F29" s="22">
        <v>0.46515319370954944</v>
      </c>
      <c r="G29" s="26">
        <v>30</v>
      </c>
      <c r="H29" s="27">
        <v>31</v>
      </c>
      <c r="I29" s="28">
        <v>32</v>
      </c>
      <c r="J29" s="29">
        <v>27.449419933515454</v>
      </c>
      <c r="K29" s="30">
        <v>27.850272545730174</v>
      </c>
      <c r="L29" s="31">
        <v>27.901765645847046</v>
      </c>
      <c r="M29" s="57">
        <v>0</v>
      </c>
      <c r="N29" s="59">
        <v>9.9533333333333331E-3</v>
      </c>
      <c r="O29" s="59">
        <v>8.3957333333333339E-3</v>
      </c>
      <c r="P29" s="61">
        <v>1088679619907</v>
      </c>
      <c r="Q29" s="61">
        <v>692217433141</v>
      </c>
      <c r="R29" s="61">
        <v>139027807534</v>
      </c>
      <c r="S29" s="61">
        <v>132630863790</v>
      </c>
      <c r="T29" s="61">
        <v>26128915957</v>
      </c>
      <c r="U29" s="61">
        <v>58062408046</v>
      </c>
      <c r="V29" s="61">
        <v>25371255217</v>
      </c>
      <c r="W29" s="61">
        <f>(Q29+S29+U29)-(R29+T29+V29)</f>
        <v>692382726269</v>
      </c>
      <c r="X29" s="67">
        <f>P29-W29</f>
        <v>396296893638</v>
      </c>
      <c r="Y29" s="61">
        <v>766299436026</v>
      </c>
      <c r="Z29" s="64">
        <v>128863892653</v>
      </c>
      <c r="AA29" s="64">
        <f>Y29+Z29</f>
        <v>895163328679</v>
      </c>
      <c r="AB29" s="69">
        <f>X29/AA29</f>
        <v>0.44270903525820104</v>
      </c>
      <c r="AC29" s="72">
        <f t="shared" si="17"/>
        <v>190527978708</v>
      </c>
      <c r="AD29" s="69">
        <f>X29/AC29</f>
        <v>2.0799931659662332</v>
      </c>
      <c r="AE29" s="61">
        <f>X29-AC29</f>
        <v>205768914930</v>
      </c>
      <c r="AF29" s="75">
        <f t="shared" si="18"/>
        <v>0.51922918961348452</v>
      </c>
      <c r="AG29" s="77">
        <f t="shared" ref="AG29:AG41" si="20">AB29+AD29+AF29</f>
        <v>3.0419313908379189</v>
      </c>
      <c r="AH29" s="48">
        <v>1245144303719</v>
      </c>
      <c r="AI29" s="103">
        <f t="shared" si="19"/>
        <v>0.10349313912299885</v>
      </c>
    </row>
    <row r="30" spans="1:35" x14ac:dyDescent="0.25">
      <c r="A30" s="11">
        <v>4</v>
      </c>
      <c r="B30" s="12" t="s">
        <v>30</v>
      </c>
      <c r="C30" s="50">
        <v>1932</v>
      </c>
      <c r="D30" s="21">
        <v>0.18638849139849692</v>
      </c>
      <c r="E30" s="21">
        <v>0.17503856980411797</v>
      </c>
      <c r="F30" s="22">
        <v>0.20166894708373187</v>
      </c>
      <c r="G30" s="26">
        <v>86</v>
      </c>
      <c r="H30" s="27">
        <v>87</v>
      </c>
      <c r="I30" s="28">
        <v>88</v>
      </c>
      <c r="J30" s="29">
        <v>21.144287426428271</v>
      </c>
      <c r="K30" s="30">
        <v>21.078127743726096</v>
      </c>
      <c r="L30" s="31">
        <v>20.926680783232726</v>
      </c>
      <c r="M30" s="57">
        <v>0</v>
      </c>
      <c r="N30" s="59">
        <v>0</v>
      </c>
      <c r="O30" s="59">
        <v>0</v>
      </c>
      <c r="P30" s="61">
        <v>827136727</v>
      </c>
      <c r="Q30" s="61">
        <v>230440697</v>
      </c>
      <c r="R30" s="61">
        <v>29565058</v>
      </c>
      <c r="S30" s="61">
        <v>166486011</v>
      </c>
      <c r="T30" s="61">
        <v>30155818</v>
      </c>
      <c r="U30" s="61">
        <v>68361970</v>
      </c>
      <c r="V30" s="61">
        <v>33141844</v>
      </c>
      <c r="W30" s="61">
        <f>(Q30+S30+U30)-(R30+T30+V30)</f>
        <v>372425958</v>
      </c>
      <c r="X30" s="67">
        <f>P30-W30</f>
        <v>454710769</v>
      </c>
      <c r="Y30" s="61">
        <v>1213563332</v>
      </c>
      <c r="Z30" s="64">
        <v>312114544</v>
      </c>
      <c r="AA30" s="64">
        <f>Y30+Z30</f>
        <v>1525677876</v>
      </c>
      <c r="AB30" s="69">
        <f>X30/AA30</f>
        <v>0.29803851530714598</v>
      </c>
      <c r="AC30" s="72">
        <f t="shared" si="17"/>
        <v>92862720</v>
      </c>
      <c r="AD30" s="69">
        <f t="shared" ref="AD30:AD32" si="21">X30/AC30</f>
        <v>4.8965911078202318</v>
      </c>
      <c r="AE30" s="61">
        <f>X30-AC30</f>
        <v>361848049</v>
      </c>
      <c r="AF30" s="75">
        <f t="shared" si="18"/>
        <v>0.79577629048851495</v>
      </c>
      <c r="AG30" s="77">
        <f t="shared" si="20"/>
        <v>5.9904059136158931</v>
      </c>
      <c r="AH30" s="48">
        <v>1425983722</v>
      </c>
      <c r="AI30" s="103">
        <f t="shared" si="19"/>
        <v>0.21887665278692431</v>
      </c>
    </row>
    <row r="31" spans="1:35" x14ac:dyDescent="0.25">
      <c r="A31" s="46">
        <v>5</v>
      </c>
      <c r="B31" s="12" t="s">
        <v>33</v>
      </c>
      <c r="C31" s="50">
        <v>1994</v>
      </c>
      <c r="D31" s="21">
        <v>0.69213222544372432</v>
      </c>
      <c r="E31" s="21">
        <v>0.83078273598485042</v>
      </c>
      <c r="F31" s="22">
        <v>1.2702066480283596</v>
      </c>
      <c r="G31" s="26">
        <v>24</v>
      </c>
      <c r="H31" s="27">
        <v>25</v>
      </c>
      <c r="I31" s="28">
        <v>26</v>
      </c>
      <c r="J31" s="29">
        <v>29.069055644173204</v>
      </c>
      <c r="K31" s="30">
        <v>29.252993674897308</v>
      </c>
      <c r="L31" s="31">
        <v>29.513682523689489</v>
      </c>
      <c r="M31" s="57">
        <v>0.10270746724232639</v>
      </c>
      <c r="N31" s="59">
        <v>0.16941586807108025</v>
      </c>
      <c r="O31" s="59">
        <v>0.10191673121535795</v>
      </c>
      <c r="P31" s="61">
        <v>8438631355699</v>
      </c>
      <c r="Q31" s="61">
        <v>5910489349236</v>
      </c>
      <c r="R31" s="61">
        <v>324426270504</v>
      </c>
      <c r="S31" s="61">
        <v>1355631464428</v>
      </c>
      <c r="T31" s="61">
        <v>389642779154</v>
      </c>
      <c r="U31" s="61">
        <v>544117456534</v>
      </c>
      <c r="V31" s="61">
        <v>324747553568</v>
      </c>
      <c r="W31" s="61">
        <f t="shared" ref="W31:W32" si="22">(Q31+S31+U31)-(R31+T31+V31)</f>
        <v>6771421666972</v>
      </c>
      <c r="X31" s="67">
        <f>P31-W31</f>
        <v>1667209688727</v>
      </c>
      <c r="Y31" s="61">
        <v>2765520764915</v>
      </c>
      <c r="Z31" s="64">
        <v>408492036257</v>
      </c>
      <c r="AA31" s="64">
        <f t="shared" ref="AA31:AA32" si="23">Y31+Z31</f>
        <v>3174012801172</v>
      </c>
      <c r="AB31" s="69">
        <f>X31/AA31</f>
        <v>0.52526873493118398</v>
      </c>
      <c r="AC31" s="72">
        <f t="shared" si="17"/>
        <v>1038816603226</v>
      </c>
      <c r="AD31" s="69">
        <f t="shared" si="21"/>
        <v>1.6049124393560446</v>
      </c>
      <c r="AE31" s="61">
        <f t="shared" ref="AE31:AE32" si="24">X31-AC31</f>
        <v>628393085501</v>
      </c>
      <c r="AF31" s="75">
        <f t="shared" si="18"/>
        <v>0.37691304804065184</v>
      </c>
      <c r="AG31" s="77">
        <f t="shared" si="20"/>
        <v>2.5070942223278805</v>
      </c>
      <c r="AH31" s="99">
        <v>5063067672414</v>
      </c>
      <c r="AI31" s="103">
        <f t="shared" si="19"/>
        <v>8.0680737980781653E-2</v>
      </c>
    </row>
    <row r="32" spans="1:35" x14ac:dyDescent="0.25">
      <c r="A32" s="11">
        <v>6</v>
      </c>
      <c r="B32" s="12" t="s">
        <v>34</v>
      </c>
      <c r="C32" s="50">
        <v>1997</v>
      </c>
      <c r="D32" s="21">
        <v>0.34746136914322995</v>
      </c>
      <c r="E32" s="21">
        <v>0.32281655210767402</v>
      </c>
      <c r="F32" s="22">
        <v>0.36881634794828561</v>
      </c>
      <c r="G32" s="26">
        <v>21</v>
      </c>
      <c r="H32" s="27">
        <v>22</v>
      </c>
      <c r="I32" s="28">
        <v>23</v>
      </c>
      <c r="J32" s="29">
        <v>27.355065427936687</v>
      </c>
      <c r="K32" s="30">
        <v>27.466943366572742</v>
      </c>
      <c r="L32" s="31">
        <v>27.533324726972925</v>
      </c>
      <c r="M32" s="57">
        <v>1.5039982868364957E-2</v>
      </c>
      <c r="N32" s="59">
        <v>1.5059447180054033E-2</v>
      </c>
      <c r="O32" s="59">
        <v>1.4804045188722472E-2</v>
      </c>
      <c r="P32" s="61">
        <v>1653031823505</v>
      </c>
      <c r="Q32" s="61">
        <v>1412510688423</v>
      </c>
      <c r="R32" s="61">
        <v>5561493068</v>
      </c>
      <c r="S32" s="61">
        <v>31124408909</v>
      </c>
      <c r="T32" s="57"/>
      <c r="U32" s="61">
        <v>49892429508</v>
      </c>
      <c r="V32" s="61">
        <v>21817546749</v>
      </c>
      <c r="W32" s="61">
        <f t="shared" si="22"/>
        <v>1466148487023</v>
      </c>
      <c r="X32" s="67">
        <f t="shared" ref="X32:X38" si="25">P32-W32</f>
        <v>186883336482</v>
      </c>
      <c r="Y32" s="61">
        <v>641567444819</v>
      </c>
      <c r="Z32" s="64">
        <v>103723133972</v>
      </c>
      <c r="AA32" s="64">
        <f t="shared" si="23"/>
        <v>745290578791</v>
      </c>
      <c r="AB32" s="69">
        <f t="shared" ref="AB32" si="26">X32/AA32</f>
        <v>0.25075231299067208</v>
      </c>
      <c r="AC32" s="72">
        <f t="shared" si="17"/>
        <v>27379039817</v>
      </c>
      <c r="AD32" s="69">
        <f t="shared" si="21"/>
        <v>6.8257812447448112</v>
      </c>
      <c r="AE32" s="61">
        <f t="shared" si="24"/>
        <v>159504296665</v>
      </c>
      <c r="AF32" s="75">
        <f t="shared" si="18"/>
        <v>0.85349662344220256</v>
      </c>
      <c r="AG32" s="77">
        <f t="shared" si="20"/>
        <v>7.9300301811776857</v>
      </c>
      <c r="AH32" s="48">
        <v>848676035300</v>
      </c>
      <c r="AI32" s="103">
        <f t="shared" si="19"/>
        <v>0.12221758322106353</v>
      </c>
    </row>
    <row r="33" spans="1:35" x14ac:dyDescent="0.25">
      <c r="A33" s="46">
        <v>7</v>
      </c>
      <c r="B33" s="12" t="s">
        <v>35</v>
      </c>
      <c r="C33" s="50">
        <v>2009</v>
      </c>
      <c r="D33" s="21">
        <v>0.51349478027845852</v>
      </c>
      <c r="E33" s="21">
        <v>0.45135776906722719</v>
      </c>
      <c r="F33" s="22">
        <v>1.0586711691726227</v>
      </c>
      <c r="G33" s="26">
        <v>9</v>
      </c>
      <c r="H33" s="27">
        <v>10</v>
      </c>
      <c r="I33" s="28">
        <v>11</v>
      </c>
      <c r="J33" s="29">
        <v>17.352611811528359</v>
      </c>
      <c r="K33" s="30">
        <v>17.471590800877816</v>
      </c>
      <c r="L33" s="31">
        <v>18.455935188389098</v>
      </c>
      <c r="M33" s="57">
        <v>0</v>
      </c>
      <c r="N33" s="59">
        <v>0</v>
      </c>
      <c r="O33" s="59">
        <v>0</v>
      </c>
      <c r="P33" s="61">
        <v>42296703</v>
      </c>
      <c r="Q33" s="61">
        <v>27892690</v>
      </c>
      <c r="R33" s="61"/>
      <c r="S33" s="61">
        <v>5006244</v>
      </c>
      <c r="T33" s="61">
        <v>600838</v>
      </c>
      <c r="U33" s="61">
        <v>2119627</v>
      </c>
      <c r="V33" s="61">
        <v>1053020</v>
      </c>
      <c r="W33" s="61">
        <f>(Q33+S33+U33)-(R33+T33+V33)</f>
        <v>33364703</v>
      </c>
      <c r="X33" s="67">
        <f t="shared" si="25"/>
        <v>8932000</v>
      </c>
      <c r="Y33" s="61">
        <v>26671104</v>
      </c>
      <c r="Z33" s="64">
        <v>5736489</v>
      </c>
      <c r="AA33" s="64">
        <f>Y33+Z33</f>
        <v>32407593</v>
      </c>
      <c r="AB33" s="69">
        <f>X33/AA33</f>
        <v>0.27561442159558103</v>
      </c>
      <c r="AC33" s="72">
        <f t="shared" si="17"/>
        <v>1653858</v>
      </c>
      <c r="AD33" s="69">
        <f>X33/AC33</f>
        <v>5.4007055019233814</v>
      </c>
      <c r="AE33" s="61">
        <f>X33-AC33</f>
        <v>7278142</v>
      </c>
      <c r="AF33" s="75">
        <f t="shared" si="18"/>
        <v>0.81483900582176449</v>
      </c>
      <c r="AG33" s="77">
        <f t="shared" si="20"/>
        <v>6.4911589293407266</v>
      </c>
      <c r="AH33" s="101">
        <v>38709314</v>
      </c>
      <c r="AI33" s="103">
        <f t="shared" si="19"/>
        <v>0.14819402379489338</v>
      </c>
    </row>
    <row r="34" spans="1:35" x14ac:dyDescent="0.25">
      <c r="A34" s="11">
        <v>8</v>
      </c>
      <c r="B34" s="12" t="s">
        <v>37</v>
      </c>
      <c r="C34" s="50">
        <v>1990</v>
      </c>
      <c r="D34" s="21">
        <v>0.933974052823899</v>
      </c>
      <c r="E34" s="21">
        <v>0.77479969185178366</v>
      </c>
      <c r="F34" s="22">
        <v>1.0614170853148708</v>
      </c>
      <c r="G34" s="26">
        <v>28</v>
      </c>
      <c r="H34" s="27">
        <v>29</v>
      </c>
      <c r="I34" s="28">
        <v>30</v>
      </c>
      <c r="J34" s="29">
        <v>18.385445158020953</v>
      </c>
      <c r="K34" s="30">
        <v>18.381924936313766</v>
      </c>
      <c r="L34" s="31">
        <v>18.910097929718024</v>
      </c>
      <c r="M34" s="57">
        <v>1.6639510620583179E-4</v>
      </c>
      <c r="N34" s="59">
        <v>1.5717004179694461E-4</v>
      </c>
      <c r="O34" s="59">
        <v>1.5717004179694461E-4</v>
      </c>
      <c r="P34" s="61">
        <v>76592955</v>
      </c>
      <c r="Q34" s="61">
        <v>53876594</v>
      </c>
      <c r="R34" s="61"/>
      <c r="S34" s="61">
        <v>8489356</v>
      </c>
      <c r="T34" s="61">
        <v>1608483</v>
      </c>
      <c r="U34" s="61">
        <v>4697173</v>
      </c>
      <c r="V34" s="61">
        <v>2816577</v>
      </c>
      <c r="W34" s="61">
        <f t="shared" ref="W34:W38" si="27">(Q34+S34+U34)-(R34+T34+V34)</f>
        <v>62638063</v>
      </c>
      <c r="X34" s="67">
        <f t="shared" si="25"/>
        <v>13954892</v>
      </c>
      <c r="Y34" s="61">
        <v>54202488</v>
      </c>
      <c r="Z34" s="64">
        <v>6588662</v>
      </c>
      <c r="AA34" s="64">
        <f t="shared" ref="AA34:AA41" si="28">Y34+Z34</f>
        <v>60791150</v>
      </c>
      <c r="AB34" s="69">
        <f t="shared" ref="AB34:AB38" si="29">X34/AA34</f>
        <v>0.22955466379563472</v>
      </c>
      <c r="AC34" s="72">
        <f t="shared" si="17"/>
        <v>4425060</v>
      </c>
      <c r="AD34" s="69">
        <f t="shared" ref="AD34:AD38" si="30">X34/AC34</f>
        <v>3.1536051488567387</v>
      </c>
      <c r="AE34" s="61">
        <f t="shared" ref="AE34:AE38" si="31">X34-AC34</f>
        <v>9529832</v>
      </c>
      <c r="AF34" s="75">
        <f t="shared" si="18"/>
        <v>0.68290259788467012</v>
      </c>
      <c r="AG34" s="77">
        <f t="shared" si="20"/>
        <v>4.0660624105370431</v>
      </c>
      <c r="AH34" s="99">
        <v>96198559</v>
      </c>
      <c r="AI34" s="103">
        <f t="shared" si="19"/>
        <v>6.8490235908835184E-2</v>
      </c>
    </row>
    <row r="35" spans="1:35" x14ac:dyDescent="0.25">
      <c r="A35" s="46">
        <v>9</v>
      </c>
      <c r="B35" s="12" t="s">
        <v>39</v>
      </c>
      <c r="C35" s="50">
        <v>1929</v>
      </c>
      <c r="D35" s="21">
        <v>1.4748710104013922</v>
      </c>
      <c r="E35" s="21">
        <v>1.5278641404459135</v>
      </c>
      <c r="F35" s="22">
        <v>1.0283332147346949</v>
      </c>
      <c r="G35" s="26">
        <v>89</v>
      </c>
      <c r="H35" s="27">
        <v>90</v>
      </c>
      <c r="I35" s="28">
        <v>91</v>
      </c>
      <c r="J35" s="29">
        <v>14.876594380820547</v>
      </c>
      <c r="K35" s="30">
        <v>14.879169017368856</v>
      </c>
      <c r="L35" s="31">
        <v>14.882778367685415</v>
      </c>
      <c r="M35" s="57">
        <v>0</v>
      </c>
      <c r="N35" s="59">
        <v>0</v>
      </c>
      <c r="O35" s="59">
        <v>0</v>
      </c>
      <c r="P35" s="61">
        <v>3711405</v>
      </c>
      <c r="Q35" s="61">
        <v>1426351</v>
      </c>
      <c r="R35" s="61">
        <v>108081</v>
      </c>
      <c r="S35" s="78">
        <v>367927</v>
      </c>
      <c r="T35" s="61">
        <v>96977</v>
      </c>
      <c r="U35" s="61">
        <v>207854</v>
      </c>
      <c r="V35" s="61">
        <v>72511</v>
      </c>
      <c r="W35" s="61">
        <f t="shared" si="27"/>
        <v>1724563</v>
      </c>
      <c r="X35" s="67">
        <f t="shared" si="25"/>
        <v>1986842</v>
      </c>
      <c r="Y35" s="61">
        <v>1146007</v>
      </c>
      <c r="Z35" s="64">
        <v>1207074</v>
      </c>
      <c r="AA35" s="64">
        <f t="shared" si="28"/>
        <v>2353081</v>
      </c>
      <c r="AB35" s="69">
        <f t="shared" si="29"/>
        <v>0.84435767404521989</v>
      </c>
      <c r="AC35" s="72">
        <f t="shared" si="17"/>
        <v>277569</v>
      </c>
      <c r="AD35" s="69">
        <f t="shared" si="30"/>
        <v>7.1580111611887496</v>
      </c>
      <c r="AE35" s="61">
        <f t="shared" si="31"/>
        <v>1709273</v>
      </c>
      <c r="AF35" s="75">
        <f t="shared" si="18"/>
        <v>0.86029638994947766</v>
      </c>
      <c r="AG35" s="77">
        <f t="shared" si="20"/>
        <v>8.8626652251834468</v>
      </c>
      <c r="AH35" s="49">
        <v>2896950</v>
      </c>
      <c r="AI35" s="103">
        <f t="shared" si="19"/>
        <v>0.4166706363589292</v>
      </c>
    </row>
    <row r="36" spans="1:35" x14ac:dyDescent="0.25">
      <c r="A36" s="11">
        <v>10</v>
      </c>
      <c r="B36" s="12" t="s">
        <v>40</v>
      </c>
      <c r="C36" s="50">
        <v>1977</v>
      </c>
      <c r="D36" s="21">
        <v>1.05930521805671</v>
      </c>
      <c r="E36" s="21">
        <v>0.92070557643858097</v>
      </c>
      <c r="F36" s="22">
        <v>0.75465169460545078</v>
      </c>
      <c r="G36" s="26">
        <v>41</v>
      </c>
      <c r="H36" s="27">
        <v>42</v>
      </c>
      <c r="I36" s="28">
        <v>43</v>
      </c>
      <c r="J36" s="29">
        <v>30.498448681151473</v>
      </c>
      <c r="K36" s="30">
        <v>30.577453832934669</v>
      </c>
      <c r="L36" s="31">
        <v>30.6155660698589</v>
      </c>
      <c r="M36" s="59">
        <v>0.25219867297090798</v>
      </c>
      <c r="N36" s="59">
        <v>0.25219867297090776</v>
      </c>
      <c r="O36" s="59">
        <v>0.25219867297090776</v>
      </c>
      <c r="P36" s="61">
        <v>25026739472547</v>
      </c>
      <c r="Q36" s="61">
        <v>17109498526032</v>
      </c>
      <c r="R36" s="61">
        <v>1249020013269</v>
      </c>
      <c r="S36" s="79">
        <v>4027986833485</v>
      </c>
      <c r="T36" s="61">
        <v>170410307644</v>
      </c>
      <c r="U36" s="61">
        <v>716989561996</v>
      </c>
      <c r="V36" s="61">
        <v>264827232726</v>
      </c>
      <c r="W36" s="61">
        <f t="shared" si="27"/>
        <v>20170217367874</v>
      </c>
      <c r="X36" s="67">
        <f t="shared" si="25"/>
        <v>4856522104673</v>
      </c>
      <c r="Y36" s="61">
        <v>9899940195318</v>
      </c>
      <c r="Z36" s="64">
        <v>2020050505649</v>
      </c>
      <c r="AA36" s="64">
        <f t="shared" si="28"/>
        <v>11919990700967</v>
      </c>
      <c r="AB36" s="69">
        <f t="shared" si="29"/>
        <v>0.40742666890495294</v>
      </c>
      <c r="AC36" s="72">
        <f t="shared" si="17"/>
        <v>1684257553639</v>
      </c>
      <c r="AD36" s="69">
        <f t="shared" si="30"/>
        <v>2.8834794857710557</v>
      </c>
      <c r="AE36" s="61">
        <f t="shared" si="31"/>
        <v>3172264551034</v>
      </c>
      <c r="AF36" s="75">
        <f t="shared" si="18"/>
        <v>0.65319676975867391</v>
      </c>
      <c r="AG36" s="77">
        <f t="shared" si="20"/>
        <v>3.9441029244346826</v>
      </c>
      <c r="AH36" s="101">
        <v>19037918806473</v>
      </c>
      <c r="AI36" s="103">
        <f t="shared" si="19"/>
        <v>0.10610668772062266</v>
      </c>
    </row>
    <row r="37" spans="1:35" x14ac:dyDescent="0.25">
      <c r="A37" s="46">
        <v>11</v>
      </c>
      <c r="B37" s="12" t="s">
        <v>45</v>
      </c>
      <c r="C37" s="50">
        <v>1995</v>
      </c>
      <c r="D37" s="21">
        <v>0.50632818870315277</v>
      </c>
      <c r="E37" s="21">
        <v>0.51396488808967122</v>
      </c>
      <c r="F37" s="22">
        <v>0.37937435573392786</v>
      </c>
      <c r="G37" s="26">
        <v>23</v>
      </c>
      <c r="H37" s="27">
        <v>24</v>
      </c>
      <c r="I37" s="28">
        <v>25</v>
      </c>
      <c r="J37" s="29">
        <v>29.111217934859436</v>
      </c>
      <c r="K37" s="30">
        <v>29.174764392771777</v>
      </c>
      <c r="L37" s="31">
        <v>29.124411986193863</v>
      </c>
      <c r="M37" s="57">
        <v>0</v>
      </c>
      <c r="N37" s="59">
        <v>0</v>
      </c>
      <c r="O37" s="59">
        <v>0</v>
      </c>
      <c r="P37" s="61">
        <v>3337022314624</v>
      </c>
      <c r="Q37" s="61">
        <v>1487586425468</v>
      </c>
      <c r="R37" s="61">
        <v>234511268835</v>
      </c>
      <c r="S37" s="78">
        <v>1142309010382</v>
      </c>
      <c r="T37" s="61">
        <v>214558487019</v>
      </c>
      <c r="U37" s="61">
        <v>413751694009</v>
      </c>
      <c r="V37" s="61">
        <v>249227068981</v>
      </c>
      <c r="W37" s="61">
        <f t="shared" si="27"/>
        <v>2345350305024</v>
      </c>
      <c r="X37" s="67">
        <f t="shared" si="25"/>
        <v>991672009600</v>
      </c>
      <c r="Y37" s="61">
        <v>3092597379097</v>
      </c>
      <c r="Z37" s="64">
        <v>221853474024</v>
      </c>
      <c r="AA37" s="64">
        <f t="shared" si="28"/>
        <v>3314450853121</v>
      </c>
      <c r="AB37" s="69">
        <f t="shared" si="29"/>
        <v>0.29919647433185131</v>
      </c>
      <c r="AC37" s="72">
        <f t="shared" si="17"/>
        <v>698296824835</v>
      </c>
      <c r="AD37" s="69">
        <f t="shared" si="30"/>
        <v>1.4201296273032911</v>
      </c>
      <c r="AE37" s="61">
        <f t="shared" si="31"/>
        <v>293375184765</v>
      </c>
      <c r="AF37" s="75">
        <f t="shared" si="18"/>
        <v>0.29583892852167482</v>
      </c>
      <c r="AG37" s="77">
        <f t="shared" si="20"/>
        <v>2.0151650301568171</v>
      </c>
      <c r="AH37" s="48">
        <v>4682083844951</v>
      </c>
      <c r="AI37" s="103">
        <f t="shared" si="19"/>
        <v>4.7383490208796501E-2</v>
      </c>
    </row>
    <row r="38" spans="1:35" x14ac:dyDescent="0.25">
      <c r="A38" s="11">
        <v>12</v>
      </c>
      <c r="B38" s="12" t="s">
        <v>46</v>
      </c>
      <c r="C38" s="50">
        <v>1973</v>
      </c>
      <c r="D38" s="21">
        <v>0.7022927987685339</v>
      </c>
      <c r="E38" s="21">
        <v>0.75743148735263199</v>
      </c>
      <c r="F38" s="22">
        <v>0.83855952927069533</v>
      </c>
      <c r="G38" s="26">
        <v>45</v>
      </c>
      <c r="H38" s="27">
        <v>46</v>
      </c>
      <c r="I38" s="28">
        <v>47</v>
      </c>
      <c r="J38" s="29">
        <v>28.202772100477794</v>
      </c>
      <c r="K38" s="30">
        <v>28.230068228249788</v>
      </c>
      <c r="L38" s="31">
        <v>28.201243622785679</v>
      </c>
      <c r="M38" s="57">
        <v>2.2192885055323741E-2</v>
      </c>
      <c r="N38" s="57">
        <v>2.2192885055323741E-2</v>
      </c>
      <c r="O38" s="57">
        <v>2.2192885055323741E-2</v>
      </c>
      <c r="P38" s="61">
        <v>2104704872583</v>
      </c>
      <c r="Q38" s="61">
        <v>1837650335553</v>
      </c>
      <c r="R38" s="61">
        <v>90962485463</v>
      </c>
      <c r="S38" s="79">
        <v>95900186652</v>
      </c>
      <c r="T38" s="61"/>
      <c r="U38" s="61">
        <v>124072545108</v>
      </c>
      <c r="V38" s="61">
        <v>58905468201</v>
      </c>
      <c r="W38" s="61">
        <f t="shared" si="27"/>
        <v>1907755113649</v>
      </c>
      <c r="X38" s="67">
        <f t="shared" si="25"/>
        <v>196949758934</v>
      </c>
      <c r="Y38" s="61">
        <v>1035820381000</v>
      </c>
      <c r="Z38" s="64">
        <v>723649337</v>
      </c>
      <c r="AA38" s="64">
        <f t="shared" si="28"/>
        <v>1036544030337</v>
      </c>
      <c r="AB38" s="69">
        <f t="shared" si="29"/>
        <v>0.19000616777462692</v>
      </c>
      <c r="AC38" s="72">
        <f t="shared" si="17"/>
        <v>149867953664</v>
      </c>
      <c r="AD38" s="69">
        <f t="shared" si="30"/>
        <v>1.314155255469466</v>
      </c>
      <c r="AE38" s="61">
        <f t="shared" si="31"/>
        <v>47081805270</v>
      </c>
      <c r="AF38" s="75">
        <f t="shared" si="18"/>
        <v>0.23905490174160418</v>
      </c>
      <c r="AG38" s="77">
        <f t="shared" si="20"/>
        <v>1.7432163249856971</v>
      </c>
      <c r="AH38" s="48">
        <v>1820383352811</v>
      </c>
      <c r="AI38" s="103">
        <f t="shared" si="19"/>
        <v>3.9752579360965642E-4</v>
      </c>
    </row>
    <row r="39" spans="1:35" x14ac:dyDescent="0.25">
      <c r="A39" s="46">
        <v>13</v>
      </c>
      <c r="B39" s="12" t="s">
        <v>47</v>
      </c>
      <c r="C39" s="50">
        <v>1966</v>
      </c>
      <c r="D39" s="21">
        <v>1.2028726609643179</v>
      </c>
      <c r="E39" s="21">
        <v>1.0790827431608001</v>
      </c>
      <c r="F39" s="22">
        <v>0.90159565245216433</v>
      </c>
      <c r="G39" s="26">
        <v>52</v>
      </c>
      <c r="H39" s="27">
        <v>53</v>
      </c>
      <c r="I39" s="28">
        <v>54</v>
      </c>
      <c r="J39" s="29">
        <v>27.339724151534011</v>
      </c>
      <c r="K39" s="30">
        <v>27.396368518676066</v>
      </c>
      <c r="L39" s="31">
        <v>27.374660747127098</v>
      </c>
      <c r="M39" s="57">
        <v>8.6241417724890902E-3</v>
      </c>
      <c r="N39" s="59">
        <v>8.6241417724890902E-3</v>
      </c>
      <c r="O39" s="59">
        <v>8.2332569177571025E-3</v>
      </c>
      <c r="P39" s="61">
        <v>1281116255236</v>
      </c>
      <c r="Q39" s="61">
        <v>957200088005</v>
      </c>
      <c r="R39" s="61">
        <v>44044696115</v>
      </c>
      <c r="S39" s="79">
        <v>134870829144</v>
      </c>
      <c r="T39" s="61">
        <v>47553078550</v>
      </c>
      <c r="U39" s="61">
        <v>107805716652</v>
      </c>
      <c r="V39" s="61">
        <v>52150683922</v>
      </c>
      <c r="W39" s="61">
        <f>(Q39+S39+U39)-(R39+T39+V39)</f>
        <v>1056128175214</v>
      </c>
      <c r="X39" s="67">
        <f>P39-W39</f>
        <v>224988080022</v>
      </c>
      <c r="Y39" s="61">
        <v>380381947966</v>
      </c>
      <c r="Z39" s="61">
        <v>46740939016</v>
      </c>
      <c r="AA39" s="64">
        <f t="shared" si="28"/>
        <v>427122886982</v>
      </c>
      <c r="AB39" s="69">
        <f>X39/AA39</f>
        <v>0.52675257374227658</v>
      </c>
      <c r="AC39" s="72">
        <f t="shared" si="17"/>
        <v>143748458587</v>
      </c>
      <c r="AD39" s="69">
        <f>X39/AC39</f>
        <v>1.5651512526364368</v>
      </c>
      <c r="AE39" s="61">
        <f>X39-AC39</f>
        <v>81239621435</v>
      </c>
      <c r="AF39" s="75">
        <f t="shared" si="18"/>
        <v>0.36108411355417652</v>
      </c>
      <c r="AG39" s="77">
        <f t="shared" si="20"/>
        <v>2.45298793993289</v>
      </c>
      <c r="AH39" s="48">
        <v>790845543826</v>
      </c>
      <c r="AI39" s="103">
        <f t="shared" si="19"/>
        <v>5.9102487686627E-2</v>
      </c>
    </row>
    <row r="40" spans="1:35" x14ac:dyDescent="0.25">
      <c r="A40" s="11">
        <v>14</v>
      </c>
      <c r="B40" s="12" t="s">
        <v>48</v>
      </c>
      <c r="C40" s="50">
        <v>1972</v>
      </c>
      <c r="D40" s="21">
        <v>0.59815905777322342</v>
      </c>
      <c r="E40" s="21">
        <v>0.34150543887835866</v>
      </c>
      <c r="F40" s="22">
        <v>0.29016473395537429</v>
      </c>
      <c r="G40" s="26">
        <v>46</v>
      </c>
      <c r="H40" s="27">
        <v>47</v>
      </c>
      <c r="I40" s="28">
        <v>48</v>
      </c>
      <c r="J40" s="29">
        <v>28.598457259067484</v>
      </c>
      <c r="K40" s="30">
        <v>28.689354000331711</v>
      </c>
      <c r="L40" s="31">
        <v>28.869104017548796</v>
      </c>
      <c r="M40" s="57">
        <v>3.2629312977099235E-2</v>
      </c>
      <c r="N40" s="60">
        <v>3.2629312977099235E-2</v>
      </c>
      <c r="O40" s="59">
        <v>3.2629312977099235E-2</v>
      </c>
      <c r="P40" s="61">
        <v>3512509168853</v>
      </c>
      <c r="Q40" s="61">
        <v>2559476265555</v>
      </c>
      <c r="R40" s="61">
        <v>198191487316</v>
      </c>
      <c r="S40" s="79">
        <v>217197578067</v>
      </c>
      <c r="T40" s="61">
        <v>24262279585</v>
      </c>
      <c r="U40" s="61">
        <v>116602280672</v>
      </c>
      <c r="V40" s="61">
        <v>66043903240</v>
      </c>
      <c r="W40" s="61">
        <f t="shared" ref="W40:W41" si="32">(Q40+S40+U40)-(R40+T40+V40)</f>
        <v>2604778454153</v>
      </c>
      <c r="X40" s="67">
        <f t="shared" ref="X40:X41" si="33">P40-W40</f>
        <v>907730714700</v>
      </c>
      <c r="Y40" s="61">
        <v>2148007007980</v>
      </c>
      <c r="Z40" s="61">
        <v>482590522840</v>
      </c>
      <c r="AA40" s="64">
        <f t="shared" si="28"/>
        <v>2630597530820</v>
      </c>
      <c r="AB40" s="69">
        <f t="shared" ref="AB40:AB41" si="34">X40/AA40</f>
        <v>0.34506636004369912</v>
      </c>
      <c r="AC40" s="72">
        <f t="shared" si="17"/>
        <v>288497670141</v>
      </c>
      <c r="AD40" s="69">
        <f t="shared" ref="AD40:AD41" si="35">X40/AC40</f>
        <v>3.1464057032292732</v>
      </c>
      <c r="AE40" s="61">
        <f t="shared" ref="AE40:AE41" si="36">X40-AC40</f>
        <v>619233044559</v>
      </c>
      <c r="AF40" s="75">
        <f t="shared" si="18"/>
        <v>0.68217703172427424</v>
      </c>
      <c r="AG40" s="77">
        <f t="shared" si="20"/>
        <v>4.1736490949972467</v>
      </c>
      <c r="AH40" s="101">
        <v>2881563083954</v>
      </c>
      <c r="AI40" s="103">
        <f t="shared" si="19"/>
        <v>0.16747525866336505</v>
      </c>
    </row>
    <row r="41" spans="1:35" x14ac:dyDescent="0.25">
      <c r="A41" s="46">
        <v>15</v>
      </c>
      <c r="B41" s="12" t="s">
        <v>49</v>
      </c>
      <c r="C41" s="50">
        <v>1960</v>
      </c>
      <c r="D41" s="21">
        <v>0.16354391537848725</v>
      </c>
      <c r="E41" s="21">
        <v>0.16856933136391519</v>
      </c>
      <c r="F41" s="22">
        <v>0.83073975001134526</v>
      </c>
      <c r="G41" s="26">
        <v>58</v>
      </c>
      <c r="H41" s="27">
        <v>59</v>
      </c>
      <c r="I41" s="28">
        <v>60</v>
      </c>
      <c r="J41" s="29">
        <v>15.530365764444278</v>
      </c>
      <c r="K41" s="30">
        <v>15.703855454129334</v>
      </c>
      <c r="L41" s="31">
        <v>15.9850345477304</v>
      </c>
      <c r="M41" s="57">
        <v>0.3434404538596349</v>
      </c>
      <c r="N41" s="59">
        <v>0.36014224053466615</v>
      </c>
      <c r="O41" s="59">
        <v>0.48172595937794932</v>
      </c>
      <c r="P41" s="61">
        <v>6241419</v>
      </c>
      <c r="Q41" s="61">
        <v>3891701</v>
      </c>
      <c r="R41" s="61">
        <v>60373</v>
      </c>
      <c r="S41" s="79">
        <v>908877</v>
      </c>
      <c r="T41" s="61">
        <v>81637</v>
      </c>
      <c r="U41" s="61">
        <v>202883</v>
      </c>
      <c r="V41" s="61">
        <v>108168</v>
      </c>
      <c r="W41" s="61">
        <f t="shared" si="32"/>
        <v>4753283</v>
      </c>
      <c r="X41" s="67">
        <f t="shared" si="33"/>
        <v>1488136</v>
      </c>
      <c r="Y41" s="61">
        <v>5655139</v>
      </c>
      <c r="Z41" s="64">
        <v>1035865</v>
      </c>
      <c r="AA41" s="64">
        <f t="shared" si="28"/>
        <v>6691004</v>
      </c>
      <c r="AB41" s="69">
        <f t="shared" si="34"/>
        <v>0.22240847561890562</v>
      </c>
      <c r="AC41" s="72">
        <f t="shared" si="17"/>
        <v>250178</v>
      </c>
      <c r="AD41" s="69">
        <f t="shared" si="35"/>
        <v>5.9483088041314582</v>
      </c>
      <c r="AE41" s="61">
        <f t="shared" si="36"/>
        <v>1237958</v>
      </c>
      <c r="AF41" s="75">
        <f t="shared" si="18"/>
        <v>0.83188498900638119</v>
      </c>
      <c r="AG41" s="77">
        <f t="shared" si="20"/>
        <v>7.0026022687567453</v>
      </c>
      <c r="AH41" s="101">
        <v>6608422</v>
      </c>
      <c r="AI41" s="103">
        <f t="shared" si="19"/>
        <v>0.15674922091839777</v>
      </c>
    </row>
    <row r="44" spans="1:35" ht="18.75" x14ac:dyDescent="0.25">
      <c r="A44" s="104" t="s">
        <v>0</v>
      </c>
      <c r="B44" s="105" t="s">
        <v>1</v>
      </c>
      <c r="C44" s="117" t="s">
        <v>89</v>
      </c>
      <c r="D44" s="113" t="s">
        <v>74</v>
      </c>
      <c r="E44" s="113"/>
      <c r="F44" s="113"/>
      <c r="G44" s="114" t="s">
        <v>75</v>
      </c>
      <c r="H44" s="114"/>
      <c r="I44" s="114"/>
      <c r="J44" s="115" t="s">
        <v>76</v>
      </c>
      <c r="K44" s="115"/>
      <c r="L44" s="115"/>
      <c r="M44" s="112" t="s">
        <v>77</v>
      </c>
      <c r="N44" s="112"/>
      <c r="O44" s="112"/>
      <c r="P44" s="124">
        <v>2020</v>
      </c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4"/>
      <c r="AF44" s="124"/>
      <c r="AG44" s="124"/>
      <c r="AH44" s="116" t="s">
        <v>116</v>
      </c>
      <c r="AI44" s="116"/>
    </row>
    <row r="45" spans="1:35" x14ac:dyDescent="0.25">
      <c r="A45" s="104"/>
      <c r="B45" s="105"/>
      <c r="C45" s="118"/>
      <c r="D45" s="46">
        <v>2018</v>
      </c>
      <c r="E45" s="46">
        <v>2019</v>
      </c>
      <c r="F45" s="7">
        <v>2020</v>
      </c>
      <c r="G45" s="6">
        <v>2018</v>
      </c>
      <c r="H45" s="46">
        <v>2019</v>
      </c>
      <c r="I45" s="7">
        <v>2020</v>
      </c>
      <c r="J45" s="6">
        <v>2018</v>
      </c>
      <c r="K45" s="46">
        <v>2019</v>
      </c>
      <c r="L45" s="7">
        <v>2020</v>
      </c>
      <c r="M45" s="8">
        <v>2018</v>
      </c>
      <c r="N45" s="46">
        <v>2019</v>
      </c>
      <c r="O45" s="46">
        <v>2020</v>
      </c>
      <c r="P45" s="119" t="s">
        <v>96</v>
      </c>
      <c r="Q45" s="120"/>
      <c r="R45" s="120"/>
      <c r="S45" s="120"/>
      <c r="T45" s="120"/>
      <c r="U45" s="120"/>
      <c r="V45" s="120"/>
      <c r="W45" s="120"/>
      <c r="X45" s="121"/>
      <c r="Y45" s="120" t="s">
        <v>99</v>
      </c>
      <c r="Z45" s="120"/>
      <c r="AA45" s="120"/>
      <c r="AB45" s="121"/>
      <c r="AC45" s="120" t="s">
        <v>103</v>
      </c>
      <c r="AD45" s="121"/>
      <c r="AE45" s="63" t="s">
        <v>105</v>
      </c>
      <c r="AF45" s="7"/>
      <c r="AG45" s="63" t="s">
        <v>108</v>
      </c>
      <c r="AH45" s="116"/>
      <c r="AI45" s="116"/>
    </row>
    <row r="46" spans="1:35" ht="30" x14ac:dyDescent="0.25">
      <c r="A46" s="44"/>
      <c r="B46" s="45"/>
      <c r="C46" s="45"/>
      <c r="D46" s="46"/>
      <c r="E46" s="46"/>
      <c r="F46" s="7"/>
      <c r="G46" s="6"/>
      <c r="H46" s="46"/>
      <c r="I46" s="7"/>
      <c r="J46" s="6"/>
      <c r="K46" s="46"/>
      <c r="L46" s="7"/>
      <c r="M46" s="8"/>
      <c r="N46" s="46"/>
      <c r="O46" s="46"/>
      <c r="P46" s="46" t="s">
        <v>97</v>
      </c>
      <c r="Q46" s="47" t="s">
        <v>95</v>
      </c>
      <c r="R46" s="3" t="s">
        <v>93</v>
      </c>
      <c r="S46" s="46" t="s">
        <v>92</v>
      </c>
      <c r="T46" s="3" t="s">
        <v>93</v>
      </c>
      <c r="U46" s="62" t="s">
        <v>94</v>
      </c>
      <c r="V46" s="3" t="s">
        <v>93</v>
      </c>
      <c r="W46" s="3" t="s">
        <v>98</v>
      </c>
      <c r="X46" s="65" t="s">
        <v>91</v>
      </c>
      <c r="Y46" s="6" t="s">
        <v>100</v>
      </c>
      <c r="Z46" s="46" t="s">
        <v>101</v>
      </c>
      <c r="AA46" s="47" t="s">
        <v>110</v>
      </c>
      <c r="AB46" s="68" t="s">
        <v>102</v>
      </c>
      <c r="AC46" s="76" t="s">
        <v>111</v>
      </c>
      <c r="AD46" s="70" t="s">
        <v>107</v>
      </c>
      <c r="AE46" s="6" t="s">
        <v>106</v>
      </c>
      <c r="AF46" s="65" t="s">
        <v>104</v>
      </c>
      <c r="AG46" s="63" t="s">
        <v>109</v>
      </c>
      <c r="AH46" s="54" t="s">
        <v>114</v>
      </c>
      <c r="AI46" s="55" t="s">
        <v>115</v>
      </c>
    </row>
    <row r="47" spans="1:35" x14ac:dyDescent="0.25">
      <c r="A47" s="46">
        <v>1</v>
      </c>
      <c r="B47" s="12" t="s">
        <v>26</v>
      </c>
      <c r="C47" s="50">
        <v>1972</v>
      </c>
      <c r="D47" s="21">
        <v>0.1342333201214243</v>
      </c>
      <c r="E47" s="21">
        <v>0.1305727320282658</v>
      </c>
      <c r="F47" s="22">
        <v>0.13014472741102748</v>
      </c>
      <c r="G47" s="51">
        <v>46</v>
      </c>
      <c r="H47" s="52">
        <v>47</v>
      </c>
      <c r="I47" s="53">
        <v>48</v>
      </c>
      <c r="J47" s="29">
        <v>27.635287814394157</v>
      </c>
      <c r="K47" s="30">
        <v>27.686956393806206</v>
      </c>
      <c r="L47" s="31">
        <v>27.714326495271916</v>
      </c>
      <c r="M47" s="59">
        <v>5.981308411214953E-3</v>
      </c>
      <c r="N47" s="59">
        <v>5.981308411214953E-3</v>
      </c>
      <c r="O47" s="59">
        <v>5.981308411214953E-3</v>
      </c>
      <c r="P47" s="61">
        <v>956634474111</v>
      </c>
      <c r="Q47" s="61">
        <v>439655714828</v>
      </c>
      <c r="R47" s="93">
        <v>19997663365</v>
      </c>
      <c r="S47" s="61">
        <v>186627103432</v>
      </c>
      <c r="T47" s="93"/>
      <c r="U47" s="61">
        <v>282574403816</v>
      </c>
      <c r="V47" s="61">
        <v>84309776352</v>
      </c>
      <c r="W47" s="72">
        <f>(Q47+S47+U47)-(R47+T47+V47)</f>
        <v>804549782359</v>
      </c>
      <c r="X47" s="73">
        <f>P47-W47</f>
        <v>152084691752</v>
      </c>
      <c r="Y47" s="61">
        <v>961711929701</v>
      </c>
      <c r="Z47" s="64">
        <v>44045828312</v>
      </c>
      <c r="AA47" s="74">
        <f>Y47+Z47</f>
        <v>1005757758013</v>
      </c>
      <c r="AB47" s="69">
        <f>X47/AA47</f>
        <v>0.15121403791352531</v>
      </c>
      <c r="AC47" s="72">
        <f>R47+T47+V47</f>
        <v>104307439717</v>
      </c>
      <c r="AD47" s="69">
        <f>X47/AC47</f>
        <v>1.4580426110028781</v>
      </c>
      <c r="AE47" s="72">
        <f>X47-AC47</f>
        <v>47777252035</v>
      </c>
      <c r="AF47" s="75">
        <f>AE47/X47</f>
        <v>0.31414898820263221</v>
      </c>
      <c r="AG47" s="102">
        <f>AB47+AD47+AF47</f>
        <v>1.9234056371190358</v>
      </c>
      <c r="AH47" s="99">
        <v>1086873666641</v>
      </c>
      <c r="AI47" s="103">
        <f>Z47/AH47</f>
        <v>4.0525251152808146E-2</v>
      </c>
    </row>
    <row r="48" spans="1:35" x14ac:dyDescent="0.25">
      <c r="A48" s="11">
        <v>2</v>
      </c>
      <c r="B48" s="12" t="s">
        <v>27</v>
      </c>
      <c r="C48" s="50">
        <v>1968</v>
      </c>
      <c r="D48" s="21">
        <v>0.19690671601596399</v>
      </c>
      <c r="E48" s="21">
        <v>231.40287492960186</v>
      </c>
      <c r="F48" s="22">
        <v>0.24268675668207262</v>
      </c>
      <c r="G48" s="26">
        <v>50</v>
      </c>
      <c r="H48" s="26">
        <v>51</v>
      </c>
      <c r="I48" s="26">
        <v>52</v>
      </c>
      <c r="J48" s="29">
        <v>27.78713219523587</v>
      </c>
      <c r="K48" s="30">
        <v>27.962537910369512</v>
      </c>
      <c r="L48" s="31">
        <v>28.079975907073237</v>
      </c>
      <c r="M48" s="57">
        <v>7.5630252100840336E-3</v>
      </c>
      <c r="N48" s="59">
        <v>0</v>
      </c>
      <c r="O48" s="59">
        <v>0</v>
      </c>
      <c r="P48" s="61">
        <v>3634297273749</v>
      </c>
      <c r="Q48" s="61">
        <v>3299157338979</v>
      </c>
      <c r="R48" s="61">
        <v>11211659902</v>
      </c>
      <c r="S48" s="61">
        <v>79134141192</v>
      </c>
      <c r="T48" s="61">
        <v>16426730698</v>
      </c>
      <c r="U48" s="61">
        <v>51430321036</v>
      </c>
      <c r="V48" s="61">
        <v>29632099970</v>
      </c>
      <c r="W48" s="72">
        <f>(Q48+S48+U48)-(R48+T48+V48)</f>
        <v>3372451310637</v>
      </c>
      <c r="X48" s="73">
        <f>P48-W48</f>
        <v>261845963112</v>
      </c>
      <c r="Y48" s="61">
        <v>1260714994864</v>
      </c>
      <c r="Z48" s="64">
        <v>181812593992</v>
      </c>
      <c r="AA48" s="74">
        <f>Y48+Z48</f>
        <v>1442527588856</v>
      </c>
      <c r="AB48" s="69">
        <f>X48/AA48</f>
        <v>0.18151885976729054</v>
      </c>
      <c r="AC48" s="72">
        <f>R48+T48+V48</f>
        <v>57270490570</v>
      </c>
      <c r="AD48" s="69">
        <f>X48/AC48</f>
        <v>4.5720921980221831</v>
      </c>
      <c r="AE48" s="72">
        <f>X48-AC48</f>
        <v>204575472542</v>
      </c>
      <c r="AF48" s="75">
        <f>AE48/X48</f>
        <v>0.78128175096018737</v>
      </c>
      <c r="AG48" s="102">
        <f>AB48+AD48+AF48</f>
        <v>5.5348928087496612</v>
      </c>
      <c r="AH48" s="99">
        <v>1566673828068</v>
      </c>
      <c r="AI48" s="103">
        <f t="shared" ref="AI48:AI61" si="37">Z48/AH48</f>
        <v>0.11605006143251191</v>
      </c>
    </row>
    <row r="49" spans="1:35" x14ac:dyDescent="0.25">
      <c r="A49" s="46">
        <v>3</v>
      </c>
      <c r="B49" s="12" t="s">
        <v>28</v>
      </c>
      <c r="C49" s="50">
        <v>1988</v>
      </c>
      <c r="D49" s="21">
        <v>0.31229286451786104</v>
      </c>
      <c r="E49" s="21">
        <v>0.62487957733111676</v>
      </c>
      <c r="F49" s="22">
        <v>0.46515319370954944</v>
      </c>
      <c r="G49" s="26">
        <v>30</v>
      </c>
      <c r="H49" s="27">
        <v>31</v>
      </c>
      <c r="I49" s="28">
        <v>32</v>
      </c>
      <c r="J49" s="29">
        <v>27.449419933515454</v>
      </c>
      <c r="K49" s="30">
        <v>27.850272545730174</v>
      </c>
      <c r="L49" s="31">
        <v>27.901765645847046</v>
      </c>
      <c r="M49" s="57">
        <v>0</v>
      </c>
      <c r="N49" s="59">
        <v>9.9533333333333331E-3</v>
      </c>
      <c r="O49" s="59">
        <v>8.3957333333333339E-3</v>
      </c>
      <c r="P49" s="61">
        <v>972634784176</v>
      </c>
      <c r="Q49" s="61">
        <v>562235507989</v>
      </c>
      <c r="R49" s="61">
        <v>126377390858</v>
      </c>
      <c r="S49" s="61">
        <v>130882499011</v>
      </c>
      <c r="T49" s="61">
        <v>126377390858</v>
      </c>
      <c r="U49" s="61">
        <v>66492672966</v>
      </c>
      <c r="V49" s="61">
        <v>30580063042</v>
      </c>
      <c r="W49" s="61">
        <f>(Q49+S49+U49)-(R49+T49+V49)</f>
        <v>476275835208</v>
      </c>
      <c r="X49" s="67">
        <f>P49-W49</f>
        <v>496358948968</v>
      </c>
      <c r="Y49" s="61">
        <v>894746110680</v>
      </c>
      <c r="Z49" s="64">
        <v>131148898505</v>
      </c>
      <c r="AA49" s="64">
        <f>Y49+Z49</f>
        <v>1025895009185</v>
      </c>
      <c r="AB49" s="69">
        <f>X49/AA49</f>
        <v>0.48383016246693861</v>
      </c>
      <c r="AC49" s="61">
        <f>SUM(R49,T49,V49)</f>
        <v>283334844758</v>
      </c>
      <c r="AD49" s="69">
        <f>X49/AC49</f>
        <v>1.7518457688885625</v>
      </c>
      <c r="AE49" s="61">
        <f>X49-AC49</f>
        <v>213024104210</v>
      </c>
      <c r="AF49" s="75">
        <f>AE49/X49</f>
        <v>0.42917349360358475</v>
      </c>
      <c r="AG49" s="71">
        <f>AB49+AD49+AF49</f>
        <v>2.6648494249590859</v>
      </c>
      <c r="AH49" s="99">
        <v>1310940121622</v>
      </c>
      <c r="AI49" s="103">
        <f t="shared" si="37"/>
        <v>0.10004186792508273</v>
      </c>
    </row>
    <row r="50" spans="1:35" x14ac:dyDescent="0.25">
      <c r="A50" s="11">
        <v>4</v>
      </c>
      <c r="B50" s="12" t="s">
        <v>30</v>
      </c>
      <c r="C50" s="50">
        <v>1932</v>
      </c>
      <c r="D50" s="21">
        <v>0.18638849139849692</v>
      </c>
      <c r="E50" s="21">
        <v>0.17503856980411797</v>
      </c>
      <c r="F50" s="22">
        <v>0.20166894708373187</v>
      </c>
      <c r="G50" s="26">
        <v>86</v>
      </c>
      <c r="H50" s="27">
        <v>87</v>
      </c>
      <c r="I50" s="28">
        <v>88</v>
      </c>
      <c r="J50" s="29">
        <v>21.144287426428271</v>
      </c>
      <c r="K50" s="30">
        <v>21.078127743726096</v>
      </c>
      <c r="L50" s="31">
        <v>20.926680783232726</v>
      </c>
      <c r="M50" s="57">
        <v>0</v>
      </c>
      <c r="N50" s="59">
        <v>0</v>
      </c>
      <c r="O50" s="59">
        <v>0</v>
      </c>
      <c r="P50" s="61">
        <v>546336411</v>
      </c>
      <c r="Q50" s="61">
        <v>179156903</v>
      </c>
      <c r="R50" s="61">
        <v>29243177</v>
      </c>
      <c r="S50" s="61">
        <v>156629572</v>
      </c>
      <c r="T50" s="61">
        <v>31474048</v>
      </c>
      <c r="U50" s="61">
        <v>78513510</v>
      </c>
      <c r="V50" s="61">
        <v>40289207</v>
      </c>
      <c r="W50" s="61">
        <f>(Q50+S50+U50)-(R50+T50+V50)</f>
        <v>313293553</v>
      </c>
      <c r="X50" s="67">
        <f>P50-W50</f>
        <v>233042858</v>
      </c>
      <c r="Y50" s="61">
        <v>1019898963</v>
      </c>
      <c r="Z50" s="64">
        <v>118592661</v>
      </c>
      <c r="AA50" s="64">
        <f>Y50+Z50</f>
        <v>1138491624</v>
      </c>
      <c r="AB50" s="69">
        <f>X50/AA50</f>
        <v>0.20469439834895087</v>
      </c>
      <c r="AC50" s="61">
        <f>SUM(R50,T50,V50)</f>
        <v>101006432</v>
      </c>
      <c r="AD50" s="69">
        <f t="shared" ref="AD50:AD52" si="38">X50/AC50</f>
        <v>2.3072080993812354</v>
      </c>
      <c r="AE50" s="61">
        <f>X50-AC50</f>
        <v>132036426</v>
      </c>
      <c r="AF50" s="75">
        <f>AE50/X50</f>
        <v>0.56657572402411915</v>
      </c>
      <c r="AG50" s="71">
        <f t="shared" ref="AG50:AG52" si="39">AB50+AD50+AF50</f>
        <v>3.0784782217543052</v>
      </c>
      <c r="AH50" s="99">
        <v>1225580913</v>
      </c>
      <c r="AI50" s="103">
        <f t="shared" si="37"/>
        <v>9.6764448386934043E-2</v>
      </c>
    </row>
    <row r="51" spans="1:35" x14ac:dyDescent="0.25">
      <c r="A51" s="46">
        <v>5</v>
      </c>
      <c r="B51" s="12" t="s">
        <v>33</v>
      </c>
      <c r="C51" s="50">
        <v>1994</v>
      </c>
      <c r="D51" s="21">
        <v>0.69213222544372432</v>
      </c>
      <c r="E51" s="21">
        <v>0.83078273598485042</v>
      </c>
      <c r="F51" s="22">
        <v>1.2702066480283596</v>
      </c>
      <c r="G51" s="26">
        <v>24</v>
      </c>
      <c r="H51" s="27">
        <v>25</v>
      </c>
      <c r="I51" s="28">
        <v>26</v>
      </c>
      <c r="J51" s="29">
        <v>29.069055644173204</v>
      </c>
      <c r="K51" s="30">
        <v>29.252993674897308</v>
      </c>
      <c r="L51" s="31">
        <v>29.513682523689489</v>
      </c>
      <c r="M51" s="57">
        <v>0.10270746724232639</v>
      </c>
      <c r="N51" s="59">
        <v>0.16941586807108025</v>
      </c>
      <c r="O51" s="59">
        <v>0.10191673121535795</v>
      </c>
      <c r="P51" s="61">
        <v>7711334590144</v>
      </c>
      <c r="Q51" s="61">
        <v>5568907814506</v>
      </c>
      <c r="R51" s="61">
        <v>219092920549</v>
      </c>
      <c r="S51" s="61">
        <v>1111326412293</v>
      </c>
      <c r="T51" s="61">
        <v>362113308892</v>
      </c>
      <c r="U51" s="61">
        <v>603575877329</v>
      </c>
      <c r="V51" s="61">
        <v>373420610664</v>
      </c>
      <c r="W51" s="61">
        <f t="shared" ref="W51:W52" si="40">(Q51+S51+U51)-(R51+T51+V51)</f>
        <v>6329183264023</v>
      </c>
      <c r="X51" s="67">
        <f>P51-W51</f>
        <v>1382151326121</v>
      </c>
      <c r="Y51" s="61">
        <v>2894436789153</v>
      </c>
      <c r="Z51" s="64">
        <v>245103761907</v>
      </c>
      <c r="AA51" s="64">
        <f t="shared" ref="AA51:AA52" si="41">Y51+Z51</f>
        <v>3139540551060</v>
      </c>
      <c r="AB51" s="69">
        <f>X51/AA51</f>
        <v>0.44023999806415803</v>
      </c>
      <c r="AC51" s="61">
        <f>SUM(R51,T51,V51)</f>
        <v>954626840105</v>
      </c>
      <c r="AD51" s="69">
        <f t="shared" si="38"/>
        <v>1.447844611166575</v>
      </c>
      <c r="AE51" s="61">
        <f t="shared" ref="AE51:AE52" si="42">X51-AC51</f>
        <v>427524486016</v>
      </c>
      <c r="AF51" s="75">
        <f t="shared" ref="AF51:AF60" si="43">AE51/X51</f>
        <v>0.30931814623789788</v>
      </c>
      <c r="AG51" s="71">
        <f t="shared" si="39"/>
        <v>2.1974027554686311</v>
      </c>
      <c r="AH51" s="99">
        <v>6570969641033</v>
      </c>
      <c r="AI51" s="103">
        <f t="shared" si="37"/>
        <v>3.7301003549982628E-2</v>
      </c>
    </row>
    <row r="52" spans="1:35" x14ac:dyDescent="0.25">
      <c r="A52" s="11">
        <v>6</v>
      </c>
      <c r="B52" s="12" t="s">
        <v>34</v>
      </c>
      <c r="C52" s="50">
        <v>1997</v>
      </c>
      <c r="D52" s="21">
        <v>0.34746136914322995</v>
      </c>
      <c r="E52" s="21">
        <v>0.32281655210767402</v>
      </c>
      <c r="F52" s="22">
        <v>0.36881634794828561</v>
      </c>
      <c r="G52" s="26">
        <v>21</v>
      </c>
      <c r="H52" s="27">
        <v>22</v>
      </c>
      <c r="I52" s="28">
        <v>23</v>
      </c>
      <c r="J52" s="29">
        <v>27.355065427936687</v>
      </c>
      <c r="K52" s="30">
        <v>27.466943366572742</v>
      </c>
      <c r="L52" s="31">
        <v>27.533324726972925</v>
      </c>
      <c r="M52" s="57">
        <v>1.5039982868364957E-2</v>
      </c>
      <c r="N52" s="59">
        <v>1.5059447180054033E-2</v>
      </c>
      <c r="O52" s="59">
        <v>1.4804045188722472E-2</v>
      </c>
      <c r="P52" s="61">
        <v>1173189488886</v>
      </c>
      <c r="Q52" s="61">
        <v>1029660122589</v>
      </c>
      <c r="R52" s="61">
        <v>5920735598</v>
      </c>
      <c r="S52" s="61">
        <v>28970674554</v>
      </c>
      <c r="T52" s="57"/>
      <c r="U52" s="61">
        <v>45806404297</v>
      </c>
      <c r="V52" s="61">
        <v>23323104085</v>
      </c>
      <c r="W52" s="61">
        <f t="shared" si="40"/>
        <v>1075193361757</v>
      </c>
      <c r="X52" s="67">
        <f t="shared" ref="X52:X58" si="44">P52-W52</f>
        <v>97996127129</v>
      </c>
      <c r="Y52" s="61">
        <v>662560916609</v>
      </c>
      <c r="Z52" s="64">
        <v>38038419405</v>
      </c>
      <c r="AA52" s="64">
        <f t="shared" si="41"/>
        <v>700599336014</v>
      </c>
      <c r="AB52" s="69">
        <f t="shared" ref="AB52" si="45">X52/AA52</f>
        <v>0.13987470739915425</v>
      </c>
      <c r="AC52" s="61">
        <f t="shared" ref="AC52" si="46">SUM(R52,T52,V52)</f>
        <v>29243839683</v>
      </c>
      <c r="AD52" s="69">
        <f t="shared" si="38"/>
        <v>3.3510006959163783</v>
      </c>
      <c r="AE52" s="61">
        <f t="shared" si="42"/>
        <v>68752287446</v>
      </c>
      <c r="AF52" s="75">
        <f t="shared" si="43"/>
        <v>0.70158167940143146</v>
      </c>
      <c r="AG52" s="71">
        <f t="shared" si="39"/>
        <v>4.192457082716964</v>
      </c>
      <c r="AH52" s="99">
        <v>906924214166</v>
      </c>
      <c r="AI52" s="103">
        <f t="shared" si="37"/>
        <v>4.1942224952037269E-2</v>
      </c>
    </row>
    <row r="53" spans="1:35" x14ac:dyDescent="0.25">
      <c r="A53" s="46">
        <v>7</v>
      </c>
      <c r="B53" s="12" t="s">
        <v>35</v>
      </c>
      <c r="C53" s="50">
        <v>2009</v>
      </c>
      <c r="D53" s="21">
        <v>0.51349478027845852</v>
      </c>
      <c r="E53" s="21">
        <v>0.45135776906722719</v>
      </c>
      <c r="F53" s="22">
        <v>1.0586711691726227</v>
      </c>
      <c r="G53" s="26">
        <v>9</v>
      </c>
      <c r="H53" s="27">
        <v>10</v>
      </c>
      <c r="I53" s="28">
        <v>11</v>
      </c>
      <c r="J53" s="29">
        <v>17.352611811528359</v>
      </c>
      <c r="K53" s="30">
        <v>17.471590800877816</v>
      </c>
      <c r="L53" s="31">
        <v>18.455935188389098</v>
      </c>
      <c r="M53" s="57">
        <v>0</v>
      </c>
      <c r="N53" s="59">
        <v>0</v>
      </c>
      <c r="O53" s="59">
        <v>0</v>
      </c>
      <c r="P53" s="61">
        <v>46641048</v>
      </c>
      <c r="Q53" s="61">
        <v>29416673</v>
      </c>
      <c r="R53" s="61"/>
      <c r="S53" s="61">
        <v>5549481</v>
      </c>
      <c r="T53" s="61">
        <v>606457</v>
      </c>
      <c r="U53" s="61">
        <v>2557502</v>
      </c>
      <c r="V53" s="61">
        <v>1240904</v>
      </c>
      <c r="W53" s="61">
        <f>(Q53+S53+U53)-(R53+T53+V53)</f>
        <v>35676295</v>
      </c>
      <c r="X53" s="67">
        <f t="shared" si="44"/>
        <v>10964753</v>
      </c>
      <c r="Y53" s="61">
        <v>50318053</v>
      </c>
      <c r="Z53" s="64">
        <v>7418574</v>
      </c>
      <c r="AA53" s="64">
        <f>Y53+Z53</f>
        <v>57736627</v>
      </c>
      <c r="AB53" s="69">
        <f>X53/AA53</f>
        <v>0.18990982968229161</v>
      </c>
      <c r="AC53" s="61">
        <f>SUM(R53,T53,V53)</f>
        <v>1847361</v>
      </c>
      <c r="AD53" s="69">
        <f>X53/AC53</f>
        <v>5.9353602246664297</v>
      </c>
      <c r="AE53" s="61">
        <f>X53-AC53</f>
        <v>9117392</v>
      </c>
      <c r="AF53" s="75">
        <f t="shared" si="43"/>
        <v>0.83151822936640707</v>
      </c>
      <c r="AG53" s="71">
        <f>AB53+AD53+AF53</f>
        <v>6.9567882837151283</v>
      </c>
      <c r="AH53" s="99">
        <v>103588325</v>
      </c>
      <c r="AI53" s="103">
        <f t="shared" si="37"/>
        <v>7.1615927760198844E-2</v>
      </c>
    </row>
    <row r="54" spans="1:35" x14ac:dyDescent="0.25">
      <c r="A54" s="11">
        <v>8</v>
      </c>
      <c r="B54" s="12" t="s">
        <v>37</v>
      </c>
      <c r="C54" s="50">
        <v>1990</v>
      </c>
      <c r="D54" s="21">
        <v>0.933974052823899</v>
      </c>
      <c r="E54" s="21">
        <v>0.77479969185178366</v>
      </c>
      <c r="F54" s="22">
        <v>1.0614170853148708</v>
      </c>
      <c r="G54" s="26">
        <v>28</v>
      </c>
      <c r="H54" s="27">
        <v>29</v>
      </c>
      <c r="I54" s="28">
        <v>30</v>
      </c>
      <c r="J54" s="29">
        <v>18.385445158020953</v>
      </c>
      <c r="K54" s="30">
        <v>18.381924936313766</v>
      </c>
      <c r="L54" s="31">
        <v>18.910097929718024</v>
      </c>
      <c r="M54" s="57">
        <v>1.6639510620583179E-4</v>
      </c>
      <c r="N54" s="59">
        <v>1.5717004179694461E-4</v>
      </c>
      <c r="O54" s="59">
        <v>1.5717004179694461E-4</v>
      </c>
      <c r="P54" s="61">
        <v>81731469</v>
      </c>
      <c r="Q54" s="61">
        <v>54979425</v>
      </c>
      <c r="R54" s="61"/>
      <c r="S54" s="61">
        <v>9007860</v>
      </c>
      <c r="T54" s="61">
        <v>1604590</v>
      </c>
      <c r="U54" s="61">
        <v>5087140</v>
      </c>
      <c r="V54" s="61">
        <v>2934690</v>
      </c>
      <c r="W54" s="61">
        <f t="shared" ref="W54:W58" si="47">(Q54+S54+U54)-(R54+T54+V54)</f>
        <v>64535145</v>
      </c>
      <c r="X54" s="67">
        <f t="shared" si="44"/>
        <v>17196324</v>
      </c>
      <c r="Y54" s="61">
        <v>79138044</v>
      </c>
      <c r="Z54" s="64">
        <v>8752066</v>
      </c>
      <c r="AA54" s="64">
        <f t="shared" ref="AA54:AA61" si="48">Y54+Z54</f>
        <v>87890110</v>
      </c>
      <c r="AB54" s="69">
        <f t="shared" ref="AB54:AB58" si="49">X54/AA54</f>
        <v>0.19565709953031121</v>
      </c>
      <c r="AC54" s="61">
        <f t="shared" ref="AC54:AC58" si="50">SUM(R54,T54,V54)</f>
        <v>4539280</v>
      </c>
      <c r="AD54" s="69">
        <f t="shared" ref="AD54:AD58" si="51">X54/AC54</f>
        <v>3.7883373574663821</v>
      </c>
      <c r="AE54" s="61">
        <f t="shared" ref="AE54:AE58" si="52">X54-AC54</f>
        <v>12657044</v>
      </c>
      <c r="AF54" s="75">
        <f t="shared" si="43"/>
        <v>0.73603195659723553</v>
      </c>
      <c r="AG54" s="71">
        <f t="shared" ref="AG54:AG58" si="53">AB54+AD54+AF54</f>
        <v>4.7200264135939287</v>
      </c>
      <c r="AH54" s="99">
        <v>163136516</v>
      </c>
      <c r="AI54" s="103">
        <f t="shared" si="37"/>
        <v>5.3648724482996804E-2</v>
      </c>
    </row>
    <row r="55" spans="1:35" x14ac:dyDescent="0.25">
      <c r="A55" s="46">
        <v>9</v>
      </c>
      <c r="B55" s="12" t="s">
        <v>39</v>
      </c>
      <c r="C55" s="50">
        <v>1929</v>
      </c>
      <c r="D55" s="21">
        <v>1.4748710104013922</v>
      </c>
      <c r="E55" s="21">
        <v>1.5278641404459135</v>
      </c>
      <c r="F55" s="22">
        <v>1.0283332147346949</v>
      </c>
      <c r="G55" s="26">
        <v>89</v>
      </c>
      <c r="H55" s="27">
        <v>90</v>
      </c>
      <c r="I55" s="28">
        <v>91</v>
      </c>
      <c r="J55" s="29">
        <v>14.876594380820547</v>
      </c>
      <c r="K55" s="30">
        <v>14.879169017368856</v>
      </c>
      <c r="L55" s="31">
        <v>14.882778367685415</v>
      </c>
      <c r="M55" s="57">
        <v>0</v>
      </c>
      <c r="N55" s="59">
        <v>0</v>
      </c>
      <c r="O55" s="59">
        <v>0</v>
      </c>
      <c r="P55" s="61">
        <v>1238101</v>
      </c>
      <c r="Q55" s="61">
        <v>730388</v>
      </c>
      <c r="R55" s="61">
        <v>98430</v>
      </c>
      <c r="S55" s="78">
        <v>257864</v>
      </c>
      <c r="T55" s="61">
        <v>84249</v>
      </c>
      <c r="U55" s="61">
        <v>191970</v>
      </c>
      <c r="V55" s="61">
        <v>69633</v>
      </c>
      <c r="W55" s="61">
        <f t="shared" si="47"/>
        <v>927910</v>
      </c>
      <c r="X55" s="67">
        <f t="shared" si="44"/>
        <v>310191</v>
      </c>
      <c r="Y55" s="61">
        <v>1202048</v>
      </c>
      <c r="Z55" s="64">
        <v>324915</v>
      </c>
      <c r="AA55" s="64">
        <f t="shared" si="48"/>
        <v>1526963</v>
      </c>
      <c r="AB55" s="69">
        <f t="shared" si="49"/>
        <v>0.20314244680453947</v>
      </c>
      <c r="AC55" s="61">
        <f t="shared" si="50"/>
        <v>252312</v>
      </c>
      <c r="AD55" s="69">
        <f t="shared" si="51"/>
        <v>1.2293945591172835</v>
      </c>
      <c r="AE55" s="61">
        <f t="shared" si="52"/>
        <v>57879</v>
      </c>
      <c r="AF55" s="75">
        <f t="shared" si="43"/>
        <v>0.18659148718047913</v>
      </c>
      <c r="AG55" s="71">
        <f t="shared" si="53"/>
        <v>1.619128493102302</v>
      </c>
      <c r="AH55" s="101">
        <v>2907425</v>
      </c>
      <c r="AI55" s="103">
        <f t="shared" si="37"/>
        <v>0.11175352760604315</v>
      </c>
    </row>
    <row r="56" spans="1:35" x14ac:dyDescent="0.25">
      <c r="A56" s="11">
        <v>10</v>
      </c>
      <c r="B56" s="12" t="s">
        <v>40</v>
      </c>
      <c r="C56" s="50">
        <v>1977</v>
      </c>
      <c r="D56" s="21">
        <v>1.05930521805671</v>
      </c>
      <c r="E56" s="21">
        <v>0.92070557643858097</v>
      </c>
      <c r="F56" s="22">
        <v>0.75465169460545078</v>
      </c>
      <c r="G56" s="26">
        <v>41</v>
      </c>
      <c r="H56" s="27">
        <v>42</v>
      </c>
      <c r="I56" s="28">
        <v>43</v>
      </c>
      <c r="J56" s="29">
        <v>30.498448681151473</v>
      </c>
      <c r="K56" s="30">
        <v>30.577453832934669</v>
      </c>
      <c r="L56" s="31">
        <v>30.6155660698589</v>
      </c>
      <c r="M56" s="59">
        <v>0.25219867297090798</v>
      </c>
      <c r="N56" s="59">
        <v>0.25219867297090776</v>
      </c>
      <c r="O56" s="59">
        <v>0.25219867297090776</v>
      </c>
      <c r="P56" s="61">
        <v>24476953742651</v>
      </c>
      <c r="Q56" s="61">
        <v>17177830782966</v>
      </c>
      <c r="R56" s="61">
        <v>1369274922584</v>
      </c>
      <c r="S56" s="79">
        <v>3769234915945</v>
      </c>
      <c r="T56" s="61">
        <v>139484276805</v>
      </c>
      <c r="U56" s="61">
        <v>698959849585</v>
      </c>
      <c r="V56" s="61">
        <v>300803769379</v>
      </c>
      <c r="W56" s="61">
        <f t="shared" si="47"/>
        <v>19836462579728</v>
      </c>
      <c r="X56" s="67">
        <f t="shared" si="44"/>
        <v>4640491162923</v>
      </c>
      <c r="Y56" s="61">
        <v>11271468049958</v>
      </c>
      <c r="Z56" s="64">
        <v>2098168514645</v>
      </c>
      <c r="AA56" s="64">
        <f t="shared" si="48"/>
        <v>13369636564603</v>
      </c>
      <c r="AB56" s="69">
        <f t="shared" si="49"/>
        <v>0.34709179568942122</v>
      </c>
      <c r="AC56" s="61">
        <f t="shared" si="50"/>
        <v>1809562968768</v>
      </c>
      <c r="AD56" s="69">
        <f t="shared" si="51"/>
        <v>2.5644264626405202</v>
      </c>
      <c r="AE56" s="61">
        <f t="shared" si="52"/>
        <v>2830928194155</v>
      </c>
      <c r="AF56" s="75">
        <f t="shared" si="43"/>
        <v>0.61004925874523719</v>
      </c>
      <c r="AG56" s="71">
        <f t="shared" si="53"/>
        <v>3.5215675170751788</v>
      </c>
      <c r="AH56" s="99">
        <v>19777500514550</v>
      </c>
      <c r="AI56" s="103">
        <f t="shared" si="37"/>
        <v>0.10608865933798915</v>
      </c>
    </row>
    <row r="57" spans="1:35" x14ac:dyDescent="0.25">
      <c r="A57" s="46">
        <v>11</v>
      </c>
      <c r="B57" s="12" t="s">
        <v>45</v>
      </c>
      <c r="C57" s="50">
        <v>1995</v>
      </c>
      <c r="D57" s="21">
        <v>0.50632818870315277</v>
      </c>
      <c r="E57" s="21">
        <v>0.51396488808967122</v>
      </c>
      <c r="F57" s="22">
        <v>0.37937435573392786</v>
      </c>
      <c r="G57" s="26">
        <v>23</v>
      </c>
      <c r="H57" s="27">
        <v>24</v>
      </c>
      <c r="I57" s="28">
        <v>25</v>
      </c>
      <c r="J57" s="29">
        <v>29.111217934859436</v>
      </c>
      <c r="K57" s="30">
        <v>29.174764392771777</v>
      </c>
      <c r="L57" s="31">
        <v>29.124411986193863</v>
      </c>
      <c r="M57" s="57">
        <v>0</v>
      </c>
      <c r="N57" s="59">
        <v>0</v>
      </c>
      <c r="O57" s="59">
        <v>0</v>
      </c>
      <c r="P57" s="61">
        <v>3212034546032</v>
      </c>
      <c r="Q57" s="61">
        <v>1409870836152</v>
      </c>
      <c r="R57" s="61">
        <v>257686214441</v>
      </c>
      <c r="S57" s="78">
        <v>1200337864867</v>
      </c>
      <c r="T57" s="61">
        <v>305633872808</v>
      </c>
      <c r="U57" s="61">
        <v>398191872904</v>
      </c>
      <c r="V57" s="61">
        <v>252615542047</v>
      </c>
      <c r="W57" s="61">
        <f t="shared" si="47"/>
        <v>2192464944627</v>
      </c>
      <c r="X57" s="67">
        <f t="shared" si="44"/>
        <v>1019569601405</v>
      </c>
      <c r="Y57" s="61">
        <v>3227671047731</v>
      </c>
      <c r="Z57" s="64">
        <v>168610282478</v>
      </c>
      <c r="AA57" s="64">
        <f t="shared" si="48"/>
        <v>3396281330209</v>
      </c>
      <c r="AB57" s="69">
        <f t="shared" si="49"/>
        <v>0.30020175076081163</v>
      </c>
      <c r="AC57" s="61">
        <f t="shared" si="50"/>
        <v>815935629296</v>
      </c>
      <c r="AD57" s="69">
        <f t="shared" si="51"/>
        <v>1.2495711239925851</v>
      </c>
      <c r="AE57" s="61">
        <f t="shared" si="52"/>
        <v>203633972109</v>
      </c>
      <c r="AF57" s="75">
        <f t="shared" si="43"/>
        <v>0.19972542514840161</v>
      </c>
      <c r="AG57" s="71">
        <f t="shared" si="53"/>
        <v>1.7494982999017983</v>
      </c>
      <c r="AH57" s="99">
        <v>4452166671985</v>
      </c>
      <c r="AI57" s="103">
        <f t="shared" si="37"/>
        <v>3.7871511760548052E-2</v>
      </c>
    </row>
    <row r="58" spans="1:35" x14ac:dyDescent="0.25">
      <c r="A58" s="11">
        <v>12</v>
      </c>
      <c r="B58" s="12" t="s">
        <v>46</v>
      </c>
      <c r="C58" s="50">
        <v>1973</v>
      </c>
      <c r="D58" s="21">
        <v>0.7022927987685339</v>
      </c>
      <c r="E58" s="21">
        <v>0.75743148735263199</v>
      </c>
      <c r="F58" s="22">
        <v>0.83855952927069533</v>
      </c>
      <c r="G58" s="26">
        <v>45</v>
      </c>
      <c r="H58" s="27">
        <v>46</v>
      </c>
      <c r="I58" s="28">
        <v>47</v>
      </c>
      <c r="J58" s="29">
        <v>28.202772100477794</v>
      </c>
      <c r="K58" s="30">
        <v>28.230068228249788</v>
      </c>
      <c r="L58" s="31">
        <v>28.201243622785679</v>
      </c>
      <c r="M58" s="57">
        <v>2.2192885055323741E-2</v>
      </c>
      <c r="N58" s="57">
        <v>2.2192885055323741E-2</v>
      </c>
      <c r="O58" s="57">
        <v>2.2192885055323741E-2</v>
      </c>
      <c r="P58" s="61">
        <v>3165530224724</v>
      </c>
      <c r="Q58" s="61">
        <v>2850011161450</v>
      </c>
      <c r="R58" s="61">
        <v>118087597625</v>
      </c>
      <c r="S58" s="79">
        <v>123892703496</v>
      </c>
      <c r="T58" s="61"/>
      <c r="U58" s="61">
        <v>123380975540</v>
      </c>
      <c r="V58" s="61">
        <v>64686381575</v>
      </c>
      <c r="W58" s="61">
        <f t="shared" si="47"/>
        <v>2914510861286</v>
      </c>
      <c r="X58" s="67">
        <f t="shared" si="44"/>
        <v>251019363438</v>
      </c>
      <c r="Y58" s="61">
        <v>961981659335</v>
      </c>
      <c r="Z58" s="64">
        <v>5415741808</v>
      </c>
      <c r="AA58" s="64">
        <f t="shared" si="48"/>
        <v>967397401143</v>
      </c>
      <c r="AB58" s="69">
        <f t="shared" si="49"/>
        <v>0.25947905497928303</v>
      </c>
      <c r="AC58" s="61">
        <f t="shared" si="50"/>
        <v>182773979200</v>
      </c>
      <c r="AD58" s="69">
        <f t="shared" si="51"/>
        <v>1.3733867618175706</v>
      </c>
      <c r="AE58" s="61">
        <f t="shared" si="52"/>
        <v>68245384238</v>
      </c>
      <c r="AF58" s="75">
        <f t="shared" si="43"/>
        <v>0.27187298741937937</v>
      </c>
      <c r="AG58" s="71">
        <f t="shared" si="53"/>
        <v>1.9047388042162328</v>
      </c>
      <c r="AH58" s="99">
        <v>1768660546754</v>
      </c>
      <c r="AI58" s="103">
        <f t="shared" si="37"/>
        <v>3.0620583570654309E-3</v>
      </c>
    </row>
    <row r="59" spans="1:35" x14ac:dyDescent="0.25">
      <c r="A59" s="46">
        <v>13</v>
      </c>
      <c r="B59" s="12" t="s">
        <v>47</v>
      </c>
      <c r="C59" s="50">
        <v>1966</v>
      </c>
      <c r="D59" s="21">
        <v>1.2028726609643179</v>
      </c>
      <c r="E59" s="21">
        <v>1.0790827431608001</v>
      </c>
      <c r="F59" s="22">
        <v>0.90159565245216433</v>
      </c>
      <c r="G59" s="26">
        <v>52</v>
      </c>
      <c r="H59" s="27">
        <v>53</v>
      </c>
      <c r="I59" s="28">
        <v>54</v>
      </c>
      <c r="J59" s="29">
        <v>27.339724151534011</v>
      </c>
      <c r="K59" s="30">
        <v>27.396368518676066</v>
      </c>
      <c r="L59" s="31">
        <v>27.374660747127098</v>
      </c>
      <c r="M59" s="57">
        <v>8.6241417724890902E-3</v>
      </c>
      <c r="N59" s="59">
        <v>8.6241417724890902E-3</v>
      </c>
      <c r="O59" s="59">
        <v>8.2332569177571025E-3</v>
      </c>
      <c r="P59" s="61">
        <v>1253700810596</v>
      </c>
      <c r="Q59" s="61">
        <v>920111473686</v>
      </c>
      <c r="R59" s="61">
        <v>40609285669</v>
      </c>
      <c r="S59" s="79">
        <v>146973540600</v>
      </c>
      <c r="T59" s="61">
        <v>47196093228</v>
      </c>
      <c r="U59" s="61">
        <v>111871841798</v>
      </c>
      <c r="V59" s="61">
        <v>58164060590</v>
      </c>
      <c r="W59" s="61">
        <f>(Q59+S59+U59)-(R59+T59+V59)</f>
        <v>1032987416597</v>
      </c>
      <c r="X59" s="67">
        <f>P59-W59</f>
        <v>220713393999</v>
      </c>
      <c r="Y59" s="61">
        <v>406954570727</v>
      </c>
      <c r="Z59" s="61">
        <v>42520246722</v>
      </c>
      <c r="AA59" s="64">
        <f t="shared" si="48"/>
        <v>449474817449</v>
      </c>
      <c r="AB59" s="69">
        <f>X59/AA59</f>
        <v>0.49104729660198015</v>
      </c>
      <c r="AC59" s="61">
        <f>SUM(R59,T59,V59)</f>
        <v>145969439487</v>
      </c>
      <c r="AD59" s="69">
        <f>X59/AC59</f>
        <v>1.5120520759323508</v>
      </c>
      <c r="AE59" s="61">
        <f>X59-AC59</f>
        <v>74743954512</v>
      </c>
      <c r="AF59" s="75">
        <f t="shared" si="43"/>
        <v>0.3386471167777822</v>
      </c>
      <c r="AG59" s="71">
        <f>AB59+AD59+AF59</f>
        <v>2.3417464893121132</v>
      </c>
      <c r="AH59" s="99">
        <v>773863042440</v>
      </c>
      <c r="AI59" s="103">
        <f t="shared" si="37"/>
        <v>5.4945441751466928E-2</v>
      </c>
    </row>
    <row r="60" spans="1:35" x14ac:dyDescent="0.25">
      <c r="A60" s="11">
        <v>14</v>
      </c>
      <c r="B60" s="12" t="s">
        <v>48</v>
      </c>
      <c r="C60" s="50">
        <v>1972</v>
      </c>
      <c r="D60" s="21">
        <v>0.59815905777322342</v>
      </c>
      <c r="E60" s="21">
        <v>0.34150543887835866</v>
      </c>
      <c r="F60" s="22">
        <v>0.29016473395537429</v>
      </c>
      <c r="G60" s="26">
        <v>46</v>
      </c>
      <c r="H60" s="27">
        <v>47</v>
      </c>
      <c r="I60" s="28">
        <v>48</v>
      </c>
      <c r="J60" s="29">
        <v>28.598457259067484</v>
      </c>
      <c r="K60" s="30">
        <v>28.689354000331711</v>
      </c>
      <c r="L60" s="31">
        <v>28.869104017548796</v>
      </c>
      <c r="M60" s="57">
        <v>3.2629312977099235E-2</v>
      </c>
      <c r="N60" s="60">
        <v>3.2629312977099235E-2</v>
      </c>
      <c r="O60" s="59">
        <v>3.2629312977099235E-2</v>
      </c>
      <c r="P60" s="61">
        <v>3846300254825</v>
      </c>
      <c r="Q60" s="61">
        <v>2776101376253</v>
      </c>
      <c r="R60" s="61">
        <v>236569284448</v>
      </c>
      <c r="S60" s="79">
        <v>180762094952</v>
      </c>
      <c r="T60" s="61">
        <v>27880020872</v>
      </c>
      <c r="U60" s="61">
        <v>140809830176</v>
      </c>
      <c r="V60" s="61">
        <v>70422453817</v>
      </c>
      <c r="W60" s="61">
        <f t="shared" ref="W60:W61" si="54">(Q60+S60+U60)-(R60+T60+V60)</f>
        <v>2762801542244</v>
      </c>
      <c r="X60" s="67">
        <f t="shared" ref="X60:X61" si="55">P60-W60</f>
        <v>1083498712581</v>
      </c>
      <c r="Y60" s="61">
        <v>2673298199144</v>
      </c>
      <c r="Z60" s="61">
        <v>628628879549</v>
      </c>
      <c r="AA60" s="64">
        <f t="shared" si="48"/>
        <v>3301927078693</v>
      </c>
      <c r="AB60" s="69">
        <f t="shared" ref="AB60:AB61" si="56">X60/AA60</f>
        <v>0.32814132073742847</v>
      </c>
      <c r="AC60" s="61">
        <f t="shared" ref="AC60:AC61" si="57">SUM(R60,T60,V60)</f>
        <v>334871759137</v>
      </c>
      <c r="AD60" s="69">
        <f t="shared" ref="AD60:AD61" si="58">X60/AC60</f>
        <v>3.235563116380106</v>
      </c>
      <c r="AE60" s="61">
        <f t="shared" ref="AE60:AE61" si="59">X60-AC60</f>
        <v>748626953444</v>
      </c>
      <c r="AF60" s="75">
        <f t="shared" si="43"/>
        <v>0.69093478815558285</v>
      </c>
      <c r="AG60" s="71">
        <f>AB60+AD60+AF60</f>
        <v>4.2546392252731176</v>
      </c>
      <c r="AH60" s="99">
        <v>3448995059882</v>
      </c>
      <c r="AI60" s="103">
        <f t="shared" si="37"/>
        <v>0.18226436067162916</v>
      </c>
    </row>
    <row r="61" spans="1:35" x14ac:dyDescent="0.25">
      <c r="A61" s="46">
        <v>15</v>
      </c>
      <c r="B61" s="12" t="s">
        <v>49</v>
      </c>
      <c r="C61" s="50">
        <v>1960</v>
      </c>
      <c r="D61" s="21">
        <v>0.16354391537848725</v>
      </c>
      <c r="E61" s="21">
        <v>0.16856933136391519</v>
      </c>
      <c r="F61" s="22">
        <v>0.83073975001134526</v>
      </c>
      <c r="G61" s="26">
        <v>58</v>
      </c>
      <c r="H61" s="27">
        <v>59</v>
      </c>
      <c r="I61" s="28">
        <v>60</v>
      </c>
      <c r="J61" s="29">
        <v>15.530365764444278</v>
      </c>
      <c r="K61" s="30">
        <v>15.703855454129334</v>
      </c>
      <c r="L61" s="31">
        <v>15.9850345477304</v>
      </c>
      <c r="M61" s="57">
        <v>0.3434404538596349</v>
      </c>
      <c r="N61" s="59">
        <v>0.36014224053466615</v>
      </c>
      <c r="O61" s="59">
        <v>0.48172595937794932</v>
      </c>
      <c r="P61" s="61">
        <v>5697362</v>
      </c>
      <c r="Q61" s="61">
        <v>3738835</v>
      </c>
      <c r="R61" s="61">
        <v>66626</v>
      </c>
      <c r="S61" s="79">
        <v>773759</v>
      </c>
      <c r="T61" s="61">
        <v>91707</v>
      </c>
      <c r="U61" s="61">
        <v>231175</v>
      </c>
      <c r="V61" s="61">
        <v>118297</v>
      </c>
      <c r="W61" s="61">
        <f t="shared" si="54"/>
        <v>4467139</v>
      </c>
      <c r="X61" s="67">
        <f t="shared" si="55"/>
        <v>1230223</v>
      </c>
      <c r="Y61" s="61">
        <v>4781737</v>
      </c>
      <c r="Z61" s="64">
        <v>1109666</v>
      </c>
      <c r="AA61" s="64">
        <f t="shared" si="48"/>
        <v>5891403</v>
      </c>
      <c r="AB61" s="69">
        <f t="shared" si="56"/>
        <v>0.2088166435057999</v>
      </c>
      <c r="AC61" s="61">
        <f t="shared" si="57"/>
        <v>276630</v>
      </c>
      <c r="AD61" s="69">
        <f t="shared" si="58"/>
        <v>4.4471785417344467</v>
      </c>
      <c r="AE61" s="61">
        <f t="shared" si="59"/>
        <v>953593</v>
      </c>
      <c r="AF61" s="75">
        <f>AE61/X61</f>
        <v>0.77513832857945264</v>
      </c>
      <c r="AG61" s="71">
        <f t="shared" ref="AG61" si="60">AB61+AD61+AF61</f>
        <v>5.4311335138196997</v>
      </c>
      <c r="AH61" s="101">
        <v>8754116</v>
      </c>
      <c r="AI61" s="103">
        <f t="shared" si="37"/>
        <v>0.12675934383323229</v>
      </c>
    </row>
  </sheetData>
  <mergeCells count="36">
    <mergeCell ref="J44:L44"/>
    <mergeCell ref="M44:O44"/>
    <mergeCell ref="P44:AG44"/>
    <mergeCell ref="P45:X45"/>
    <mergeCell ref="Y45:AB45"/>
    <mergeCell ref="AC45:AD45"/>
    <mergeCell ref="M24:O24"/>
    <mergeCell ref="P24:AG24"/>
    <mergeCell ref="P25:X25"/>
    <mergeCell ref="Y25:AB25"/>
    <mergeCell ref="AC25:AD25"/>
    <mergeCell ref="B24:B25"/>
    <mergeCell ref="C24:C25"/>
    <mergeCell ref="D24:F24"/>
    <mergeCell ref="G24:I24"/>
    <mergeCell ref="A44:A45"/>
    <mergeCell ref="B44:B45"/>
    <mergeCell ref="C44:C45"/>
    <mergeCell ref="D44:F44"/>
    <mergeCell ref="G44:I44"/>
    <mergeCell ref="AH1:AI2"/>
    <mergeCell ref="AH24:AI25"/>
    <mergeCell ref="AH44:AI45"/>
    <mergeCell ref="A1:A2"/>
    <mergeCell ref="B1:B2"/>
    <mergeCell ref="C1:C2"/>
    <mergeCell ref="D1:F1"/>
    <mergeCell ref="G1:I1"/>
    <mergeCell ref="J24:L24"/>
    <mergeCell ref="M1:O1"/>
    <mergeCell ref="P2:X2"/>
    <mergeCell ref="Y2:AB2"/>
    <mergeCell ref="AC2:AD2"/>
    <mergeCell ref="P1:AG1"/>
    <mergeCell ref="J1:L1"/>
    <mergeCell ref="A24:A2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011DC-2D85-4579-97F8-4761F9F1269D}">
  <dimension ref="A1:W20"/>
  <sheetViews>
    <sheetView zoomScaleNormal="100" workbookViewId="0">
      <selection activeCell="G18" sqref="G18"/>
    </sheetView>
  </sheetViews>
  <sheetFormatPr defaultRowHeight="15" x14ac:dyDescent="0.25"/>
  <cols>
    <col min="1" max="1" width="3.85546875" style="1" bestFit="1" customWidth="1"/>
    <col min="2" max="2" width="13.85546875" customWidth="1"/>
    <col min="3" max="3" width="8.5703125" customWidth="1"/>
    <col min="4" max="4" width="12.42578125" bestFit="1" customWidth="1"/>
    <col min="5" max="5" width="13.7109375" bestFit="1" customWidth="1"/>
    <col min="6" max="6" width="12.42578125" bestFit="1" customWidth="1"/>
    <col min="7" max="8" width="5.5703125" bestFit="1" customWidth="1"/>
    <col min="9" max="9" width="5" bestFit="1" customWidth="1"/>
    <col min="10" max="10" width="12" bestFit="1" customWidth="1"/>
    <col min="11" max="11" width="16" customWidth="1"/>
    <col min="12" max="12" width="14.42578125" customWidth="1"/>
    <col min="13" max="13" width="19.85546875" style="58" bestFit="1" customWidth="1"/>
    <col min="14" max="15" width="19.85546875" bestFit="1" customWidth="1"/>
    <col min="16" max="16" width="15.140625" customWidth="1"/>
    <col min="17" max="17" width="14.140625" customWidth="1"/>
    <col min="18" max="18" width="13.42578125" customWidth="1"/>
    <col min="19" max="19" width="14" customWidth="1"/>
    <col min="20" max="20" width="14.28515625" customWidth="1"/>
    <col min="21" max="21" width="15.5703125" bestFit="1" customWidth="1"/>
    <col min="22" max="22" width="7.5703125" bestFit="1" customWidth="1"/>
    <col min="23" max="23" width="46.85546875" bestFit="1" customWidth="1"/>
  </cols>
  <sheetData>
    <row r="1" spans="1:23" ht="35.25" customHeight="1" x14ac:dyDescent="0.25">
      <c r="A1" s="104" t="s">
        <v>0</v>
      </c>
      <c r="B1" s="105" t="s">
        <v>1</v>
      </c>
      <c r="C1" s="105" t="s">
        <v>89</v>
      </c>
      <c r="D1" s="113" t="s">
        <v>74</v>
      </c>
      <c r="E1" s="113"/>
      <c r="F1" s="113"/>
      <c r="G1" s="114" t="s">
        <v>75</v>
      </c>
      <c r="H1" s="114"/>
      <c r="I1" s="114"/>
      <c r="J1" s="115" t="s">
        <v>76</v>
      </c>
      <c r="K1" s="115"/>
      <c r="L1" s="115"/>
      <c r="M1" s="112" t="s">
        <v>77</v>
      </c>
      <c r="N1" s="112"/>
      <c r="O1" s="112"/>
      <c r="P1" s="112" t="s">
        <v>78</v>
      </c>
      <c r="Q1" s="112"/>
      <c r="R1" s="112"/>
      <c r="S1" s="110" t="s">
        <v>113</v>
      </c>
      <c r="T1" s="111"/>
      <c r="U1" s="111"/>
    </row>
    <row r="2" spans="1:23" x14ac:dyDescent="0.25">
      <c r="A2" s="104"/>
      <c r="B2" s="105"/>
      <c r="C2" s="105"/>
      <c r="D2" s="96">
        <v>2018</v>
      </c>
      <c r="E2" s="96">
        <v>2019</v>
      </c>
      <c r="F2" s="7">
        <v>2020</v>
      </c>
      <c r="G2" s="6">
        <v>2018</v>
      </c>
      <c r="H2" s="96">
        <v>2019</v>
      </c>
      <c r="I2" s="7">
        <v>2020</v>
      </c>
      <c r="J2" s="6">
        <v>2018</v>
      </c>
      <c r="K2" s="96">
        <v>2019</v>
      </c>
      <c r="L2" s="7">
        <v>2020</v>
      </c>
      <c r="M2" s="8">
        <v>2018</v>
      </c>
      <c r="N2" s="96">
        <v>2019</v>
      </c>
      <c r="O2" s="7">
        <v>2020</v>
      </c>
      <c r="P2" s="6">
        <v>2018</v>
      </c>
      <c r="Q2" s="96">
        <v>2019</v>
      </c>
      <c r="R2" s="7">
        <v>2020</v>
      </c>
      <c r="S2" s="6">
        <v>2018</v>
      </c>
      <c r="T2" s="96">
        <v>2019</v>
      </c>
      <c r="U2" s="96">
        <v>2020</v>
      </c>
      <c r="V2" t="s">
        <v>81</v>
      </c>
    </row>
    <row r="3" spans="1:23" x14ac:dyDescent="0.25">
      <c r="A3" s="96">
        <v>1</v>
      </c>
      <c r="B3" s="12" t="s">
        <v>26</v>
      </c>
      <c r="C3" s="50">
        <v>1972</v>
      </c>
      <c r="D3" s="125">
        <v>0.1342333201214243</v>
      </c>
      <c r="E3" s="125">
        <v>0.1305727320282658</v>
      </c>
      <c r="F3" s="126">
        <v>0.13014472741102748</v>
      </c>
      <c r="G3" s="51">
        <v>46</v>
      </c>
      <c r="H3" s="52">
        <v>47</v>
      </c>
      <c r="I3" s="53">
        <v>48</v>
      </c>
      <c r="J3" s="127">
        <v>27.635287814394157</v>
      </c>
      <c r="K3" s="128">
        <v>27.686956393806206</v>
      </c>
      <c r="L3" s="129">
        <v>27.714326495271916</v>
      </c>
      <c r="M3" s="133">
        <v>5.981308411214953E-3</v>
      </c>
      <c r="N3" s="133">
        <v>5.981308411214953E-3</v>
      </c>
      <c r="O3" s="134">
        <v>5.981308411214953E-3</v>
      </c>
      <c r="P3" s="57">
        <v>2.7548526669408631</v>
      </c>
      <c r="Q3" s="59">
        <v>2.5322260228417974</v>
      </c>
      <c r="R3" s="66">
        <v>1.9234056371190358</v>
      </c>
      <c r="S3" s="57">
        <v>6.48885660140779E-2</v>
      </c>
      <c r="T3" s="59">
        <v>7.0902186583135393E-2</v>
      </c>
      <c r="U3" s="59">
        <v>4.0525251152808146E-2</v>
      </c>
      <c r="V3" t="s">
        <v>79</v>
      </c>
      <c r="W3" t="s">
        <v>80</v>
      </c>
    </row>
    <row r="4" spans="1:23" x14ac:dyDescent="0.25">
      <c r="A4" s="11">
        <v>2</v>
      </c>
      <c r="B4" s="12" t="s">
        <v>27</v>
      </c>
      <c r="C4" s="50">
        <v>1968</v>
      </c>
      <c r="D4" s="125">
        <v>0.19690671601596399</v>
      </c>
      <c r="E4" s="125">
        <v>231.40287492960186</v>
      </c>
      <c r="F4" s="126">
        <v>0.24268675668207262</v>
      </c>
      <c r="G4" s="26">
        <v>50</v>
      </c>
      <c r="H4" s="26">
        <v>51</v>
      </c>
      <c r="I4" s="28">
        <v>52</v>
      </c>
      <c r="J4" s="127">
        <v>27.78713219523587</v>
      </c>
      <c r="K4" s="128">
        <v>27.962537910369512</v>
      </c>
      <c r="L4" s="129">
        <v>28.079975907073237</v>
      </c>
      <c r="M4" s="135">
        <v>7.5630252100840336E-3</v>
      </c>
      <c r="N4" s="59">
        <v>0</v>
      </c>
      <c r="O4" s="66">
        <v>0</v>
      </c>
      <c r="P4" s="32">
        <v>3.9506843599260799</v>
      </c>
      <c r="Q4" s="33">
        <v>7.5768049283517334</v>
      </c>
      <c r="R4" s="94">
        <v>5.5348928087496612</v>
      </c>
      <c r="S4" s="32">
        <v>8.5870114108512988E-2</v>
      </c>
      <c r="T4" s="33">
        <v>0.15372210597047484</v>
      </c>
      <c r="U4" s="33">
        <v>0.11605006143251191</v>
      </c>
      <c r="V4" t="s">
        <v>82</v>
      </c>
      <c r="W4" t="s">
        <v>87</v>
      </c>
    </row>
    <row r="5" spans="1:23" x14ac:dyDescent="0.25">
      <c r="A5" s="96">
        <v>3</v>
      </c>
      <c r="B5" s="12" t="s">
        <v>28</v>
      </c>
      <c r="C5" s="50">
        <v>1988</v>
      </c>
      <c r="D5" s="125">
        <v>0.31229286451786104</v>
      </c>
      <c r="E5" s="125">
        <v>0.62487957733111676</v>
      </c>
      <c r="F5" s="126">
        <v>0.46515319370954944</v>
      </c>
      <c r="G5" s="26">
        <v>30</v>
      </c>
      <c r="H5" s="27">
        <v>31</v>
      </c>
      <c r="I5" s="28">
        <v>32</v>
      </c>
      <c r="J5" s="127">
        <v>27.449419933515454</v>
      </c>
      <c r="K5" s="128">
        <v>27.850272545730174</v>
      </c>
      <c r="L5" s="129">
        <v>27.901765645847046</v>
      </c>
      <c r="M5" s="57">
        <v>0</v>
      </c>
      <c r="N5" s="133">
        <v>9.9533333333333331E-3</v>
      </c>
      <c r="O5" s="134">
        <v>8.3957333333333339E-3</v>
      </c>
      <c r="P5" s="32">
        <v>2.4872690475659081</v>
      </c>
      <c r="Q5" s="33">
        <v>3.0419313908379189</v>
      </c>
      <c r="R5" s="94">
        <v>2.6648494249590859</v>
      </c>
      <c r="S5" s="32">
        <v>7.6155849586929558E-2</v>
      </c>
      <c r="T5" s="33">
        <v>0.10349313912299885</v>
      </c>
      <c r="U5" s="33">
        <v>0.10004186792508273</v>
      </c>
      <c r="V5" t="s">
        <v>83</v>
      </c>
      <c r="W5" t="s">
        <v>88</v>
      </c>
    </row>
    <row r="6" spans="1:23" x14ac:dyDescent="0.25">
      <c r="A6" s="11">
        <v>4</v>
      </c>
      <c r="B6" s="12" t="s">
        <v>30</v>
      </c>
      <c r="C6" s="50">
        <v>1932</v>
      </c>
      <c r="D6" s="125">
        <v>0.18638849139849692</v>
      </c>
      <c r="E6" s="125">
        <v>0.17503856980411797</v>
      </c>
      <c r="F6" s="126">
        <v>0.20166894708373187</v>
      </c>
      <c r="G6" s="26">
        <v>86</v>
      </c>
      <c r="H6" s="27">
        <v>87</v>
      </c>
      <c r="I6" s="28">
        <v>88</v>
      </c>
      <c r="J6" s="127">
        <v>21.144287426428271</v>
      </c>
      <c r="K6" s="128">
        <v>21.078127743726096</v>
      </c>
      <c r="L6" s="129">
        <v>20.926680783232726</v>
      </c>
      <c r="M6" s="57">
        <v>0</v>
      </c>
      <c r="N6" s="59">
        <v>0</v>
      </c>
      <c r="O6" s="66">
        <v>0</v>
      </c>
      <c r="P6" s="32">
        <v>5.866163462993879</v>
      </c>
      <c r="Q6" s="33">
        <v>5.9904059136158931</v>
      </c>
      <c r="R6" s="94">
        <v>3.0784782217543052</v>
      </c>
      <c r="S6" s="32">
        <v>0.22821519891370834</v>
      </c>
      <c r="T6" s="33">
        <v>0.21887665278692431</v>
      </c>
      <c r="U6" s="33">
        <v>9.6764448386934043E-2</v>
      </c>
      <c r="V6" t="s">
        <v>84</v>
      </c>
      <c r="W6" t="s">
        <v>90</v>
      </c>
    </row>
    <row r="7" spans="1:23" x14ac:dyDescent="0.25">
      <c r="A7" s="96">
        <v>5</v>
      </c>
      <c r="B7" s="12" t="s">
        <v>33</v>
      </c>
      <c r="C7" s="50">
        <v>1994</v>
      </c>
      <c r="D7" s="125">
        <v>0.69213222544372432</v>
      </c>
      <c r="E7" s="125">
        <v>0.83078273598485042</v>
      </c>
      <c r="F7" s="126">
        <v>1.2702066480283596</v>
      </c>
      <c r="G7" s="26">
        <v>24</v>
      </c>
      <c r="H7" s="27">
        <v>25</v>
      </c>
      <c r="I7" s="28">
        <v>26</v>
      </c>
      <c r="J7" s="127">
        <v>29.069055644173204</v>
      </c>
      <c r="K7" s="128">
        <v>29.252993674897308</v>
      </c>
      <c r="L7" s="129">
        <v>29.513682523689489</v>
      </c>
      <c r="M7" s="135">
        <v>0.10270746724232639</v>
      </c>
      <c r="N7" s="133">
        <v>0.16941586807108025</v>
      </c>
      <c r="O7" s="134">
        <v>0.10191673121535795</v>
      </c>
      <c r="P7" s="32">
        <v>2.5297691669958646</v>
      </c>
      <c r="Q7" s="33">
        <v>2.5070942223278805</v>
      </c>
      <c r="R7" s="94">
        <v>2.1974027554686311</v>
      </c>
      <c r="S7" s="32">
        <v>0.10468532928611722</v>
      </c>
      <c r="T7" s="33">
        <v>8.0680737980781653E-2</v>
      </c>
      <c r="U7" s="33">
        <v>3.7301003549982628E-2</v>
      </c>
      <c r="V7" t="s">
        <v>85</v>
      </c>
      <c r="W7" t="s">
        <v>109</v>
      </c>
    </row>
    <row r="8" spans="1:23" x14ac:dyDescent="0.25">
      <c r="A8" s="11">
        <v>6</v>
      </c>
      <c r="B8" s="12" t="s">
        <v>34</v>
      </c>
      <c r="C8" s="50">
        <v>1997</v>
      </c>
      <c r="D8" s="125">
        <v>0.34746136914322995</v>
      </c>
      <c r="E8" s="125">
        <v>0.32281655210767402</v>
      </c>
      <c r="F8" s="126">
        <v>0.36881634794828561</v>
      </c>
      <c r="G8" s="26">
        <v>21</v>
      </c>
      <c r="H8" s="27">
        <v>22</v>
      </c>
      <c r="I8" s="28">
        <v>23</v>
      </c>
      <c r="J8" s="127">
        <v>27.355065427936687</v>
      </c>
      <c r="K8" s="128">
        <v>27.466943366572742</v>
      </c>
      <c r="L8" s="129">
        <v>27.533324726972925</v>
      </c>
      <c r="M8" s="135">
        <v>1.5039982868364957E-2</v>
      </c>
      <c r="N8" s="133">
        <v>1.5059447180054033E-2</v>
      </c>
      <c r="O8" s="134">
        <v>1.4804045188722472E-2</v>
      </c>
      <c r="P8" s="32">
        <v>7.0217449348953522</v>
      </c>
      <c r="Q8" s="33">
        <v>7.9300301811776857</v>
      </c>
      <c r="R8" s="94">
        <v>4.192457082716964</v>
      </c>
      <c r="S8" s="32">
        <v>0.12198897643309373</v>
      </c>
      <c r="T8" s="33">
        <v>0.12221758322106353</v>
      </c>
      <c r="U8" s="33">
        <v>4.1942224952037269E-2</v>
      </c>
      <c r="V8" t="s">
        <v>86</v>
      </c>
      <c r="W8" t="s">
        <v>112</v>
      </c>
    </row>
    <row r="9" spans="1:23" x14ac:dyDescent="0.25">
      <c r="A9" s="96">
        <v>7</v>
      </c>
      <c r="B9" s="12" t="s">
        <v>35</v>
      </c>
      <c r="C9" s="50">
        <v>2009</v>
      </c>
      <c r="D9" s="125">
        <v>0.51349478027845852</v>
      </c>
      <c r="E9" s="125">
        <v>0.45135776906722719</v>
      </c>
      <c r="F9" s="126">
        <v>1.0586711691726227</v>
      </c>
      <c r="G9" s="26">
        <v>9</v>
      </c>
      <c r="H9" s="27">
        <v>10</v>
      </c>
      <c r="I9" s="28">
        <v>11</v>
      </c>
      <c r="J9" s="127">
        <v>17.352611811528359</v>
      </c>
      <c r="K9" s="128">
        <v>17.471590800877816</v>
      </c>
      <c r="L9" s="129">
        <v>18.455935188389098</v>
      </c>
      <c r="M9" s="57">
        <v>0</v>
      </c>
      <c r="N9" s="59">
        <v>0</v>
      </c>
      <c r="O9" s="66">
        <v>0</v>
      </c>
      <c r="P9" s="32">
        <v>5.7076136960309025</v>
      </c>
      <c r="Q9" s="33">
        <v>6.4911589293407266</v>
      </c>
      <c r="R9" s="94">
        <v>6.9567882837151283</v>
      </c>
      <c r="S9" s="32">
        <v>0.15150708003074914</v>
      </c>
      <c r="T9" s="33">
        <v>0.14819402379489338</v>
      </c>
      <c r="U9" s="33">
        <v>7.1615927760198844E-2</v>
      </c>
    </row>
    <row r="10" spans="1:23" x14ac:dyDescent="0.25">
      <c r="A10" s="11">
        <v>8</v>
      </c>
      <c r="B10" s="12" t="s">
        <v>37</v>
      </c>
      <c r="C10" s="50">
        <v>1990</v>
      </c>
      <c r="D10" s="125">
        <v>0.933974052823899</v>
      </c>
      <c r="E10" s="125">
        <v>0.77479969185178366</v>
      </c>
      <c r="F10" s="126">
        <v>1.0614170853148708</v>
      </c>
      <c r="G10" s="26">
        <v>28</v>
      </c>
      <c r="H10" s="27">
        <v>29</v>
      </c>
      <c r="I10" s="28">
        <v>30</v>
      </c>
      <c r="J10" s="127">
        <v>18.385445158020953</v>
      </c>
      <c r="K10" s="128">
        <v>18.381924936313766</v>
      </c>
      <c r="L10" s="129">
        <v>18.910097929718024</v>
      </c>
      <c r="M10" s="132">
        <v>1.6639510620583179E-4</v>
      </c>
      <c r="N10" s="130">
        <v>1.5717004179694461E-4</v>
      </c>
      <c r="O10" s="131">
        <v>1.5717004179694461E-4</v>
      </c>
      <c r="P10" s="32">
        <v>3.8239805247520202</v>
      </c>
      <c r="Q10" s="33">
        <v>4.0660624105370431</v>
      </c>
      <c r="R10" s="94">
        <v>4.7200264135939287</v>
      </c>
      <c r="S10" s="32">
        <v>6.5785508506947893E-2</v>
      </c>
      <c r="T10" s="33">
        <v>6.8490235908835184E-2</v>
      </c>
      <c r="U10" s="33">
        <v>5.3648724482996804E-2</v>
      </c>
    </row>
    <row r="11" spans="1:23" x14ac:dyDescent="0.25">
      <c r="A11" s="96">
        <v>9</v>
      </c>
      <c r="B11" s="12" t="s">
        <v>39</v>
      </c>
      <c r="C11" s="50">
        <v>1929</v>
      </c>
      <c r="D11" s="125">
        <v>1.4748710104013922</v>
      </c>
      <c r="E11" s="125">
        <v>1.5278641404459135</v>
      </c>
      <c r="F11" s="126">
        <v>1.0283332147346949</v>
      </c>
      <c r="G11" s="26">
        <v>89</v>
      </c>
      <c r="H11" s="27">
        <v>90</v>
      </c>
      <c r="I11" s="28">
        <v>91</v>
      </c>
      <c r="J11" s="127">
        <v>14.876594380820547</v>
      </c>
      <c r="K11" s="128">
        <v>14.879169017368856</v>
      </c>
      <c r="L11" s="129">
        <v>14.882778367685415</v>
      </c>
      <c r="M11" s="57">
        <v>0</v>
      </c>
      <c r="N11" s="59">
        <v>0</v>
      </c>
      <c r="O11" s="66">
        <v>0</v>
      </c>
      <c r="P11" s="32">
        <v>9.0789634187734745</v>
      </c>
      <c r="Q11" s="33">
        <v>8.8626652251834468</v>
      </c>
      <c r="R11" s="94">
        <v>1.619128493102302</v>
      </c>
      <c r="S11" s="32">
        <v>0.42500106419758982</v>
      </c>
      <c r="T11" s="33">
        <v>0.4166706363589292</v>
      </c>
      <c r="U11" s="33">
        <v>0.11175352760604315</v>
      </c>
    </row>
    <row r="12" spans="1:23" x14ac:dyDescent="0.25">
      <c r="A12" s="11">
        <v>10</v>
      </c>
      <c r="B12" s="12" t="s">
        <v>40</v>
      </c>
      <c r="C12" s="50">
        <v>1977</v>
      </c>
      <c r="D12" s="125">
        <v>1.05930521805671</v>
      </c>
      <c r="E12" s="125">
        <v>0.92070557643858097</v>
      </c>
      <c r="F12" s="126">
        <v>0.75465169460545078</v>
      </c>
      <c r="G12" s="26">
        <v>41</v>
      </c>
      <c r="H12" s="27">
        <v>42</v>
      </c>
      <c r="I12" s="28">
        <v>43</v>
      </c>
      <c r="J12" s="127">
        <v>30.498448681151473</v>
      </c>
      <c r="K12" s="128">
        <v>30.577453832934669</v>
      </c>
      <c r="L12" s="129">
        <v>30.6155660698589</v>
      </c>
      <c r="M12" s="59">
        <v>0.25219867297090798</v>
      </c>
      <c r="N12" s="59">
        <v>0.25219867297090776</v>
      </c>
      <c r="O12" s="66">
        <v>0.25219867297090776</v>
      </c>
      <c r="P12" s="32">
        <v>3.7030321003856308</v>
      </c>
      <c r="Q12" s="33">
        <v>3.9441029244346826</v>
      </c>
      <c r="R12" s="94">
        <v>3.5215675170751788</v>
      </c>
      <c r="S12" s="32">
        <v>0.10259085101969388</v>
      </c>
      <c r="T12" s="33">
        <v>0.10610668772062266</v>
      </c>
      <c r="U12" s="33">
        <v>0.10608865933798915</v>
      </c>
    </row>
    <row r="13" spans="1:23" x14ac:dyDescent="0.25">
      <c r="A13" s="96">
        <v>11</v>
      </c>
      <c r="B13" s="12" t="s">
        <v>45</v>
      </c>
      <c r="C13" s="50">
        <v>1995</v>
      </c>
      <c r="D13" s="125">
        <v>0.50632818870315277</v>
      </c>
      <c r="E13" s="125">
        <v>0.51396488808967122</v>
      </c>
      <c r="F13" s="126">
        <v>0.37937435573392786</v>
      </c>
      <c r="G13" s="26">
        <v>23</v>
      </c>
      <c r="H13" s="27">
        <v>24</v>
      </c>
      <c r="I13" s="28">
        <v>25</v>
      </c>
      <c r="J13" s="127">
        <v>29.111217934859436</v>
      </c>
      <c r="K13" s="128">
        <v>29.174764392771777</v>
      </c>
      <c r="L13" s="129">
        <v>29.124411986193863</v>
      </c>
      <c r="M13" s="57">
        <v>0</v>
      </c>
      <c r="N13" s="59">
        <v>0</v>
      </c>
      <c r="O13" s="66">
        <v>0</v>
      </c>
      <c r="P13" s="32">
        <v>1.6541252939306741</v>
      </c>
      <c r="Q13" s="33">
        <v>2.0151650301568171</v>
      </c>
      <c r="R13" s="94">
        <v>1.7494982999017983</v>
      </c>
      <c r="S13" s="32">
        <v>3.1021159103731807E-2</v>
      </c>
      <c r="T13" s="33">
        <v>4.7383490208796501E-2</v>
      </c>
      <c r="U13" s="33">
        <v>3.7871511760548052E-2</v>
      </c>
      <c r="V13" s="49"/>
    </row>
    <row r="14" spans="1:23" x14ac:dyDescent="0.25">
      <c r="A14" s="11">
        <v>12</v>
      </c>
      <c r="B14" s="12" t="s">
        <v>46</v>
      </c>
      <c r="C14" s="50">
        <v>1973</v>
      </c>
      <c r="D14" s="125">
        <v>0.7022927987685339</v>
      </c>
      <c r="E14" s="125">
        <v>0.75743148735263199</v>
      </c>
      <c r="F14" s="126">
        <v>0.83855952927069533</v>
      </c>
      <c r="G14" s="26">
        <v>45</v>
      </c>
      <c r="H14" s="27">
        <v>46</v>
      </c>
      <c r="I14" s="28">
        <v>47</v>
      </c>
      <c r="J14" s="127">
        <v>28.202772100477794</v>
      </c>
      <c r="K14" s="128">
        <v>28.230068228249788</v>
      </c>
      <c r="L14" s="129">
        <v>28.201243622785679</v>
      </c>
      <c r="M14" s="57">
        <v>2.2192885055323741E-2</v>
      </c>
      <c r="N14" s="57">
        <v>2.2192885055323741E-2</v>
      </c>
      <c r="O14" s="66">
        <v>2.2192885055323741E-2</v>
      </c>
      <c r="P14" s="32">
        <v>1.8163276623303783</v>
      </c>
      <c r="Q14" s="33">
        <v>1.7432163249856971</v>
      </c>
      <c r="R14" s="94">
        <v>1.9047388042162328</v>
      </c>
      <c r="S14" s="32">
        <v>9.8692855227271899E-3</v>
      </c>
      <c r="T14" s="33">
        <v>3.9752579360965642E-4</v>
      </c>
      <c r="U14" s="33">
        <v>3.0620583570654309E-3</v>
      </c>
    </row>
    <row r="15" spans="1:23" x14ac:dyDescent="0.25">
      <c r="A15" s="96">
        <v>13</v>
      </c>
      <c r="B15" s="12" t="s">
        <v>47</v>
      </c>
      <c r="C15" s="50">
        <v>1966</v>
      </c>
      <c r="D15" s="125">
        <v>1.2028726609643179</v>
      </c>
      <c r="E15" s="125">
        <v>1.0790827431608001</v>
      </c>
      <c r="F15" s="126">
        <v>0.90159565245216433</v>
      </c>
      <c r="G15" s="26">
        <v>52</v>
      </c>
      <c r="H15" s="27">
        <v>53</v>
      </c>
      <c r="I15" s="28">
        <v>54</v>
      </c>
      <c r="J15" s="127">
        <v>27.339724151534011</v>
      </c>
      <c r="K15" s="128">
        <v>27.396368518676066</v>
      </c>
      <c r="L15" s="129">
        <v>27.374660747127098</v>
      </c>
      <c r="M15" s="57">
        <v>8.6241417724890902E-3</v>
      </c>
      <c r="N15" s="59">
        <v>8.6241417724890902E-3</v>
      </c>
      <c r="O15" s="66">
        <v>8.2332569177571025E-3</v>
      </c>
      <c r="P15" s="32">
        <v>2.2029557723804296</v>
      </c>
      <c r="Q15" s="33">
        <v>2.45298793993289</v>
      </c>
      <c r="R15" s="94">
        <v>2.3417464893121132</v>
      </c>
      <c r="S15" s="32">
        <v>4.8197779127656888E-2</v>
      </c>
      <c r="T15" s="33">
        <v>5.9102487686627E-2</v>
      </c>
      <c r="U15" s="33">
        <v>5.4945441751466928E-2</v>
      </c>
      <c r="V15" s="48"/>
    </row>
    <row r="16" spans="1:23" x14ac:dyDescent="0.25">
      <c r="A16" s="11">
        <v>14</v>
      </c>
      <c r="B16" s="12" t="s">
        <v>48</v>
      </c>
      <c r="C16" s="50">
        <v>1972</v>
      </c>
      <c r="D16" s="125">
        <v>0.59815905777322342</v>
      </c>
      <c r="E16" s="125">
        <v>0.34150543887835866</v>
      </c>
      <c r="F16" s="126">
        <v>0.29016473395537429</v>
      </c>
      <c r="G16" s="26">
        <v>46</v>
      </c>
      <c r="H16" s="27">
        <v>47</v>
      </c>
      <c r="I16" s="28">
        <v>48</v>
      </c>
      <c r="J16" s="127">
        <v>28.598457259067484</v>
      </c>
      <c r="K16" s="128">
        <v>28.689354000331711</v>
      </c>
      <c r="L16" s="129">
        <v>28.869104017548796</v>
      </c>
      <c r="M16" s="57">
        <v>3.2629312977099235E-2</v>
      </c>
      <c r="N16" s="60">
        <v>3.2629312977099235E-2</v>
      </c>
      <c r="O16" s="66">
        <v>3.2629312977099235E-2</v>
      </c>
      <c r="P16" s="32">
        <v>3.2241628421957671</v>
      </c>
      <c r="Q16" s="33">
        <v>4.1736490949972467</v>
      </c>
      <c r="R16" s="94">
        <v>4.2546392252731176</v>
      </c>
      <c r="S16" s="32">
        <v>9.8147947216721529E-2</v>
      </c>
      <c r="T16" s="33">
        <v>0.16747525866336505</v>
      </c>
      <c r="U16" s="33">
        <v>0.18226436067162916</v>
      </c>
      <c r="V16" s="48"/>
      <c r="W16" s="48"/>
    </row>
    <row r="17" spans="1:22" x14ac:dyDescent="0.25">
      <c r="A17" s="96">
        <v>15</v>
      </c>
      <c r="B17" s="12" t="s">
        <v>49</v>
      </c>
      <c r="C17" s="50">
        <v>1960</v>
      </c>
      <c r="D17" s="125">
        <v>0.16354391537848725</v>
      </c>
      <c r="E17" s="125">
        <v>0.16856933136391519</v>
      </c>
      <c r="F17" s="126">
        <v>0.83073975001134526</v>
      </c>
      <c r="G17" s="26">
        <v>58</v>
      </c>
      <c r="H17" s="27">
        <v>59</v>
      </c>
      <c r="I17" s="28">
        <v>60</v>
      </c>
      <c r="J17" s="127">
        <v>15.530365764444278</v>
      </c>
      <c r="K17" s="128">
        <v>15.703855454129334</v>
      </c>
      <c r="L17" s="129">
        <v>15.9850345477304</v>
      </c>
      <c r="M17" s="57">
        <v>0.3434404538596349</v>
      </c>
      <c r="N17" s="59">
        <v>0.36014224053466615</v>
      </c>
      <c r="O17" s="66">
        <v>0.48172595937794932</v>
      </c>
      <c r="P17" s="32">
        <v>5.8514255750571191</v>
      </c>
      <c r="Q17" s="33">
        <v>7.0026022687567453</v>
      </c>
      <c r="R17" s="94">
        <v>5.4311335138196997</v>
      </c>
      <c r="S17" s="32">
        <v>0.12641492216071973</v>
      </c>
      <c r="T17" s="33">
        <v>0.15674922091839777</v>
      </c>
      <c r="U17" s="33">
        <v>0.12675934383323229</v>
      </c>
    </row>
    <row r="18" spans="1:22" x14ac:dyDescent="0.25">
      <c r="K18" s="48"/>
      <c r="V18" s="56"/>
    </row>
    <row r="19" spans="1:22" x14ac:dyDescent="0.25">
      <c r="M19" s="95"/>
    </row>
    <row r="20" spans="1:22" x14ac:dyDescent="0.25">
      <c r="M20" s="95"/>
    </row>
  </sheetData>
  <mergeCells count="9">
    <mergeCell ref="M1:O1"/>
    <mergeCell ref="P1:R1"/>
    <mergeCell ref="S1:U1"/>
    <mergeCell ref="A1:A2"/>
    <mergeCell ref="B1:B2"/>
    <mergeCell ref="C1:C2"/>
    <mergeCell ref="D1:F1"/>
    <mergeCell ref="G1:I1"/>
    <mergeCell ref="J1:L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8F080-115F-441C-BDBC-DAD7CBA51256}">
  <dimension ref="A1:K48"/>
  <sheetViews>
    <sheetView tabSelected="1" topLeftCell="A27" zoomScaleNormal="100" workbookViewId="0">
      <selection activeCell="N18" sqref="N18"/>
    </sheetView>
  </sheetViews>
  <sheetFormatPr defaultRowHeight="15" x14ac:dyDescent="0.25"/>
  <cols>
    <col min="1" max="1" width="3.85546875" style="1" bestFit="1" customWidth="1"/>
    <col min="2" max="2" width="13.85546875" customWidth="1"/>
    <col min="3" max="3" width="8.5703125" customWidth="1"/>
    <col min="4" max="6" width="12.28515625" bestFit="1" customWidth="1"/>
    <col min="7" max="9" width="12.28515625" customWidth="1"/>
    <col min="10" max="10" width="7.5703125" bestFit="1" customWidth="1"/>
    <col min="11" max="11" width="46.85546875" bestFit="1" customWidth="1"/>
  </cols>
  <sheetData>
    <row r="1" spans="1:11" ht="35.25" customHeight="1" x14ac:dyDescent="0.25">
      <c r="A1" s="104" t="s">
        <v>0</v>
      </c>
      <c r="B1" s="105" t="s">
        <v>1</v>
      </c>
      <c r="C1" s="105" t="s">
        <v>118</v>
      </c>
      <c r="D1" s="140" t="s">
        <v>55</v>
      </c>
      <c r="E1" s="141"/>
      <c r="F1" s="141"/>
      <c r="G1" s="141"/>
      <c r="H1" s="142"/>
      <c r="I1" s="98" t="s">
        <v>117</v>
      </c>
    </row>
    <row r="2" spans="1:11" ht="30" customHeight="1" x14ac:dyDescent="0.25">
      <c r="A2" s="104"/>
      <c r="B2" s="105"/>
      <c r="C2" s="105"/>
      <c r="D2" s="96" t="s">
        <v>74</v>
      </c>
      <c r="E2" s="97" t="s">
        <v>75</v>
      </c>
      <c r="F2" s="139" t="s">
        <v>76</v>
      </c>
      <c r="G2" s="62" t="s">
        <v>77</v>
      </c>
      <c r="H2" s="62" t="s">
        <v>78</v>
      </c>
      <c r="I2" s="62" t="s">
        <v>113</v>
      </c>
      <c r="J2" t="s">
        <v>81</v>
      </c>
    </row>
    <row r="3" spans="1:11" x14ac:dyDescent="0.25">
      <c r="A3" s="147">
        <v>1</v>
      </c>
      <c r="B3" s="144" t="s">
        <v>26</v>
      </c>
      <c r="C3" s="50">
        <v>2018</v>
      </c>
      <c r="D3" s="21">
        <v>0.1342333201214243</v>
      </c>
      <c r="E3" s="136">
        <v>46</v>
      </c>
      <c r="F3" s="29">
        <v>27.635287814394157</v>
      </c>
      <c r="G3" s="59">
        <v>5.981308411214953E-3</v>
      </c>
      <c r="H3" s="57">
        <v>2.7548526669408631</v>
      </c>
      <c r="I3" s="57">
        <v>6.48885660140779E-2</v>
      </c>
      <c r="J3" t="s">
        <v>79</v>
      </c>
      <c r="K3" t="s">
        <v>80</v>
      </c>
    </row>
    <row r="4" spans="1:11" x14ac:dyDescent="0.25">
      <c r="A4" s="148"/>
      <c r="B4" s="145"/>
      <c r="C4" s="50">
        <v>2019</v>
      </c>
      <c r="D4" s="21">
        <v>0.1305727320282658</v>
      </c>
      <c r="E4" s="137">
        <v>47</v>
      </c>
      <c r="F4" s="30">
        <v>27.686956393806206</v>
      </c>
      <c r="G4" s="59">
        <v>5.981308411214953E-3</v>
      </c>
      <c r="H4" s="59">
        <v>2.5322260228417974</v>
      </c>
      <c r="I4" s="59">
        <v>7.0902186583135393E-2</v>
      </c>
    </row>
    <row r="5" spans="1:11" x14ac:dyDescent="0.25">
      <c r="A5" s="149"/>
      <c r="B5" s="146"/>
      <c r="C5" s="50">
        <v>2020</v>
      </c>
      <c r="D5" s="22">
        <v>0.13014472741102748</v>
      </c>
      <c r="E5" s="138">
        <v>48</v>
      </c>
      <c r="F5" s="31">
        <v>27.714326495271916</v>
      </c>
      <c r="G5" s="66">
        <v>5.981308411214953E-3</v>
      </c>
      <c r="H5" s="66">
        <v>1.9234056371190358</v>
      </c>
      <c r="I5" s="59">
        <v>4.0525251152808146E-2</v>
      </c>
    </row>
    <row r="6" spans="1:11" x14ac:dyDescent="0.25">
      <c r="A6" s="144">
        <v>2</v>
      </c>
      <c r="B6" s="144" t="s">
        <v>27</v>
      </c>
      <c r="C6" s="50">
        <v>2018</v>
      </c>
      <c r="D6" s="21">
        <v>0.19690671601596399</v>
      </c>
      <c r="E6" s="136">
        <v>50</v>
      </c>
      <c r="F6" s="29">
        <v>27.78713219523587</v>
      </c>
      <c r="G6" s="57">
        <v>7.5630252100840336E-3</v>
      </c>
      <c r="H6" s="32">
        <v>3.9506843599260799</v>
      </c>
      <c r="I6" s="32">
        <v>8.5870114108512988E-2</v>
      </c>
      <c r="J6" t="s">
        <v>82</v>
      </c>
      <c r="K6" t="s">
        <v>87</v>
      </c>
    </row>
    <row r="7" spans="1:11" x14ac:dyDescent="0.25">
      <c r="A7" s="145"/>
      <c r="B7" s="145"/>
      <c r="C7" s="50">
        <v>2019</v>
      </c>
      <c r="D7" s="21">
        <v>231.40287492960186</v>
      </c>
      <c r="E7" s="136">
        <v>51</v>
      </c>
      <c r="F7" s="30">
        <v>27.962537910369512</v>
      </c>
      <c r="G7" s="59">
        <v>0</v>
      </c>
      <c r="H7" s="33">
        <v>7.5768049283517334</v>
      </c>
      <c r="I7" s="33">
        <v>0.15372210597047484</v>
      </c>
    </row>
    <row r="8" spans="1:11" x14ac:dyDescent="0.25">
      <c r="A8" s="146"/>
      <c r="B8" s="146"/>
      <c r="C8" s="50">
        <v>2020</v>
      </c>
      <c r="D8" s="22">
        <v>0.24268675668207262</v>
      </c>
      <c r="E8" s="138">
        <v>52</v>
      </c>
      <c r="F8" s="31">
        <v>28.079975907073237</v>
      </c>
      <c r="G8" s="66">
        <v>0</v>
      </c>
      <c r="H8" s="94">
        <v>5.5348928087496612</v>
      </c>
      <c r="I8" s="33">
        <v>0.11605006143251191</v>
      </c>
    </row>
    <row r="9" spans="1:11" x14ac:dyDescent="0.25">
      <c r="A9" s="147">
        <v>3</v>
      </c>
      <c r="B9" s="144" t="s">
        <v>28</v>
      </c>
      <c r="C9" s="50">
        <v>2018</v>
      </c>
      <c r="D9" s="21">
        <v>0.31229286451786104</v>
      </c>
      <c r="E9" s="136">
        <v>30</v>
      </c>
      <c r="F9" s="29">
        <v>27.449419933515454</v>
      </c>
      <c r="G9" s="57">
        <v>0</v>
      </c>
      <c r="H9" s="32">
        <v>2.4872690475659081</v>
      </c>
      <c r="I9" s="32">
        <v>7.6155849586929558E-2</v>
      </c>
      <c r="J9" t="s">
        <v>83</v>
      </c>
      <c r="K9" t="s">
        <v>88</v>
      </c>
    </row>
    <row r="10" spans="1:11" x14ac:dyDescent="0.25">
      <c r="A10" s="148"/>
      <c r="B10" s="145"/>
      <c r="C10" s="50">
        <v>2019</v>
      </c>
      <c r="D10" s="21">
        <v>0.62487957733111676</v>
      </c>
      <c r="E10" s="137">
        <v>31</v>
      </c>
      <c r="F10" s="30">
        <v>27.850272545730174</v>
      </c>
      <c r="G10" s="59">
        <v>9.9533333333333331E-3</v>
      </c>
      <c r="H10" s="33">
        <v>3.0419313908379189</v>
      </c>
      <c r="I10" s="33">
        <v>0.10349313912299885</v>
      </c>
    </row>
    <row r="11" spans="1:11" x14ac:dyDescent="0.25">
      <c r="A11" s="149"/>
      <c r="B11" s="146"/>
      <c r="C11" s="50">
        <v>2020</v>
      </c>
      <c r="D11" s="22">
        <v>0.46515319370954944</v>
      </c>
      <c r="E11" s="138">
        <v>32</v>
      </c>
      <c r="F11" s="31">
        <v>27.901765645847046</v>
      </c>
      <c r="G11" s="66">
        <v>8.3957333333333339E-3</v>
      </c>
      <c r="H11" s="94">
        <v>2.6648494249590859</v>
      </c>
      <c r="I11" s="33">
        <v>0.10004186792508273</v>
      </c>
    </row>
    <row r="12" spans="1:11" x14ac:dyDescent="0.25">
      <c r="A12" s="144">
        <v>4</v>
      </c>
      <c r="B12" s="144" t="s">
        <v>30</v>
      </c>
      <c r="C12" s="50">
        <v>2018</v>
      </c>
      <c r="D12" s="21">
        <v>0.18638849139849692</v>
      </c>
      <c r="E12" s="136">
        <v>86</v>
      </c>
      <c r="F12" s="29">
        <v>21.144287426428271</v>
      </c>
      <c r="G12" s="57">
        <v>0</v>
      </c>
      <c r="H12" s="32">
        <v>5.866163462993879</v>
      </c>
      <c r="I12" s="32">
        <v>0.22821519891370834</v>
      </c>
      <c r="J12" t="s">
        <v>84</v>
      </c>
      <c r="K12" t="s">
        <v>90</v>
      </c>
    </row>
    <row r="13" spans="1:11" x14ac:dyDescent="0.25">
      <c r="A13" s="145"/>
      <c r="B13" s="145"/>
      <c r="C13" s="50">
        <v>2019</v>
      </c>
      <c r="D13" s="21">
        <v>0.17503856980411797</v>
      </c>
      <c r="E13" s="137">
        <v>87</v>
      </c>
      <c r="F13" s="30">
        <v>21.078127743726096</v>
      </c>
      <c r="G13" s="59">
        <v>0</v>
      </c>
      <c r="H13" s="33">
        <v>5.9904059136158931</v>
      </c>
      <c r="I13" s="33">
        <v>0.21887665278692431</v>
      </c>
    </row>
    <row r="14" spans="1:11" x14ac:dyDescent="0.25">
      <c r="A14" s="146"/>
      <c r="B14" s="146"/>
      <c r="C14" s="50">
        <v>2020</v>
      </c>
      <c r="D14" s="22">
        <v>0.20166894708373187</v>
      </c>
      <c r="E14" s="138">
        <v>88</v>
      </c>
      <c r="F14" s="31">
        <v>20.926680783232726</v>
      </c>
      <c r="G14" s="66">
        <v>0</v>
      </c>
      <c r="H14" s="94">
        <v>3.0784782217543052</v>
      </c>
      <c r="I14" s="33">
        <v>9.6764448386934043E-2</v>
      </c>
    </row>
    <row r="15" spans="1:11" x14ac:dyDescent="0.25">
      <c r="A15" s="147">
        <v>5</v>
      </c>
      <c r="B15" s="144" t="s">
        <v>33</v>
      </c>
      <c r="C15" s="50">
        <v>2018</v>
      </c>
      <c r="D15" s="21">
        <v>0.69213222544372432</v>
      </c>
      <c r="E15" s="136">
        <v>24</v>
      </c>
      <c r="F15" s="29">
        <v>29.069055644173204</v>
      </c>
      <c r="G15" s="57">
        <v>0.10270746724232639</v>
      </c>
      <c r="H15" s="32">
        <v>2.5297691669958646</v>
      </c>
      <c r="I15" s="32">
        <v>0.10468532928611722</v>
      </c>
      <c r="J15" t="s">
        <v>85</v>
      </c>
      <c r="K15" t="s">
        <v>109</v>
      </c>
    </row>
    <row r="16" spans="1:11" x14ac:dyDescent="0.25">
      <c r="A16" s="148"/>
      <c r="B16" s="145"/>
      <c r="C16" s="50">
        <v>2019</v>
      </c>
      <c r="D16" s="21">
        <v>0.83078273598485042</v>
      </c>
      <c r="E16" s="137">
        <v>25</v>
      </c>
      <c r="F16" s="30">
        <v>29.252993674897308</v>
      </c>
      <c r="G16" s="59">
        <v>0.16941586807108025</v>
      </c>
      <c r="H16" s="33">
        <v>2.5070942223278805</v>
      </c>
      <c r="I16" s="33">
        <v>8.0680737980781653E-2</v>
      </c>
    </row>
    <row r="17" spans="1:11" x14ac:dyDescent="0.25">
      <c r="A17" s="149"/>
      <c r="B17" s="146"/>
      <c r="C17" s="50">
        <v>2020</v>
      </c>
      <c r="D17" s="22">
        <v>1.2702066480283596</v>
      </c>
      <c r="E17" s="138">
        <v>26</v>
      </c>
      <c r="F17" s="31">
        <v>29.513682523689489</v>
      </c>
      <c r="G17" s="66">
        <v>0.10191673121535795</v>
      </c>
      <c r="H17" s="94">
        <v>2.1974027554686311</v>
      </c>
      <c r="I17" s="33">
        <v>3.7301003549982628E-2</v>
      </c>
    </row>
    <row r="18" spans="1:11" x14ac:dyDescent="0.25">
      <c r="A18" s="144">
        <v>6</v>
      </c>
      <c r="B18" s="144" t="s">
        <v>34</v>
      </c>
      <c r="C18" s="50">
        <v>2018</v>
      </c>
      <c r="D18" s="21">
        <v>0.34746136914322995</v>
      </c>
      <c r="E18" s="136">
        <v>21</v>
      </c>
      <c r="F18" s="29">
        <v>27.355065427936687</v>
      </c>
      <c r="G18" s="57">
        <v>1.5039982868364957E-2</v>
      </c>
      <c r="H18" s="32">
        <v>7.0217449348953522</v>
      </c>
      <c r="I18" s="32">
        <v>0.12198897643309373</v>
      </c>
      <c r="J18" t="s">
        <v>86</v>
      </c>
      <c r="K18" t="s">
        <v>112</v>
      </c>
    </row>
    <row r="19" spans="1:11" x14ac:dyDescent="0.25">
      <c r="A19" s="145"/>
      <c r="B19" s="145"/>
      <c r="C19" s="50">
        <v>2019</v>
      </c>
      <c r="D19" s="21">
        <v>0.32281655210767402</v>
      </c>
      <c r="E19" s="137">
        <v>22</v>
      </c>
      <c r="F19" s="30">
        <v>27.466943366572742</v>
      </c>
      <c r="G19" s="59">
        <v>1.5059447180054033E-2</v>
      </c>
      <c r="H19" s="33">
        <v>7.9300301811776857</v>
      </c>
      <c r="I19" s="33">
        <v>0.12221758322106353</v>
      </c>
    </row>
    <row r="20" spans="1:11" x14ac:dyDescent="0.25">
      <c r="A20" s="146"/>
      <c r="B20" s="146"/>
      <c r="C20" s="50">
        <v>2020</v>
      </c>
      <c r="D20" s="22">
        <v>0.36881634794828561</v>
      </c>
      <c r="E20" s="138">
        <v>23</v>
      </c>
      <c r="F20" s="31">
        <v>27.533324726972925</v>
      </c>
      <c r="G20" s="66">
        <v>1.4804045188722472E-2</v>
      </c>
      <c r="H20" s="94">
        <v>4.192457082716964</v>
      </c>
      <c r="I20" s="33">
        <v>4.1942224952037269E-2</v>
      </c>
    </row>
    <row r="21" spans="1:11" x14ac:dyDescent="0.25">
      <c r="A21" s="147">
        <v>7</v>
      </c>
      <c r="B21" s="144" t="s">
        <v>35</v>
      </c>
      <c r="C21" s="50">
        <v>2018</v>
      </c>
      <c r="D21" s="21">
        <v>0.51349478027845852</v>
      </c>
      <c r="E21" s="136">
        <v>9</v>
      </c>
      <c r="F21" s="29">
        <v>17.352611811528359</v>
      </c>
      <c r="G21" s="57">
        <v>0</v>
      </c>
      <c r="H21" s="32">
        <v>5.7076136960309025</v>
      </c>
      <c r="I21" s="32">
        <v>0.15150708003074914</v>
      </c>
    </row>
    <row r="22" spans="1:11" x14ac:dyDescent="0.25">
      <c r="A22" s="148"/>
      <c r="B22" s="145"/>
      <c r="C22" s="50">
        <v>2019</v>
      </c>
      <c r="D22" s="21">
        <v>0.45135776906722719</v>
      </c>
      <c r="E22" s="137">
        <v>10</v>
      </c>
      <c r="F22" s="30">
        <v>17.471590800877816</v>
      </c>
      <c r="G22" s="59">
        <v>0</v>
      </c>
      <c r="H22" s="33">
        <v>6.4911589293407266</v>
      </c>
      <c r="I22" s="33">
        <v>0.14819402379489338</v>
      </c>
    </row>
    <row r="23" spans="1:11" x14ac:dyDescent="0.25">
      <c r="A23" s="149"/>
      <c r="B23" s="146"/>
      <c r="C23" s="50">
        <v>2020</v>
      </c>
      <c r="D23" s="22">
        <v>1.0586711691726227</v>
      </c>
      <c r="E23" s="138">
        <v>11</v>
      </c>
      <c r="F23" s="31">
        <v>18.455935188389098</v>
      </c>
      <c r="G23" s="66">
        <v>0</v>
      </c>
      <c r="H23" s="94">
        <v>6.9567882837151283</v>
      </c>
      <c r="I23" s="33">
        <v>7.1615927760198844E-2</v>
      </c>
    </row>
    <row r="24" spans="1:11" x14ac:dyDescent="0.25">
      <c r="A24" s="144">
        <v>8</v>
      </c>
      <c r="B24" s="144" t="s">
        <v>37</v>
      </c>
      <c r="C24" s="50">
        <v>2018</v>
      </c>
      <c r="D24" s="21">
        <v>0.933974052823899</v>
      </c>
      <c r="E24" s="136">
        <v>28</v>
      </c>
      <c r="F24" s="29">
        <v>18.385445158020953</v>
      </c>
      <c r="G24" s="57">
        <v>1.6639510620583179E-4</v>
      </c>
      <c r="H24" s="32">
        <v>3.8239805247520202</v>
      </c>
      <c r="I24" s="32">
        <v>6.5785508506947893E-2</v>
      </c>
    </row>
    <row r="25" spans="1:11" x14ac:dyDescent="0.25">
      <c r="A25" s="145"/>
      <c r="B25" s="145"/>
      <c r="C25" s="50">
        <v>2019</v>
      </c>
      <c r="D25" s="21">
        <v>0.77479969185178366</v>
      </c>
      <c r="E25" s="137">
        <v>29</v>
      </c>
      <c r="F25" s="30">
        <v>18.381924936313766</v>
      </c>
      <c r="G25" s="59">
        <v>1.5717004179694461E-4</v>
      </c>
      <c r="H25" s="33">
        <v>4.0660624105370431</v>
      </c>
      <c r="I25" s="33">
        <v>6.8490235908835184E-2</v>
      </c>
    </row>
    <row r="26" spans="1:11" x14ac:dyDescent="0.25">
      <c r="A26" s="146"/>
      <c r="B26" s="146"/>
      <c r="C26" s="50">
        <v>2020</v>
      </c>
      <c r="D26" s="22">
        <v>1.0614170853148708</v>
      </c>
      <c r="E26" s="138">
        <v>30</v>
      </c>
      <c r="F26" s="31">
        <v>18.910097929718024</v>
      </c>
      <c r="G26" s="66">
        <v>1.5717004179694461E-4</v>
      </c>
      <c r="H26" s="94">
        <v>4.7200264135939287</v>
      </c>
      <c r="I26" s="33">
        <v>5.3648724482996804E-2</v>
      </c>
    </row>
    <row r="27" spans="1:11" x14ac:dyDescent="0.25">
      <c r="A27" s="147">
        <v>9</v>
      </c>
      <c r="B27" s="144" t="s">
        <v>39</v>
      </c>
      <c r="C27" s="50">
        <v>2018</v>
      </c>
      <c r="D27" s="21">
        <v>1.4748710104013922</v>
      </c>
      <c r="E27" s="136">
        <v>89</v>
      </c>
      <c r="F27" s="29">
        <v>14.876594380820547</v>
      </c>
      <c r="G27" s="57">
        <v>0</v>
      </c>
      <c r="H27" s="32">
        <v>9.0789634187734745</v>
      </c>
      <c r="I27" s="32">
        <v>0.42500106419758982</v>
      </c>
    </row>
    <row r="28" spans="1:11" x14ac:dyDescent="0.25">
      <c r="A28" s="148"/>
      <c r="B28" s="145"/>
      <c r="C28" s="50">
        <v>2019</v>
      </c>
      <c r="D28" s="21">
        <v>1.5278641404459135</v>
      </c>
      <c r="E28" s="137">
        <v>90</v>
      </c>
      <c r="F28" s="30">
        <v>14.879169017368856</v>
      </c>
      <c r="G28" s="59">
        <v>0</v>
      </c>
      <c r="H28" s="33">
        <v>8.8626652251834468</v>
      </c>
      <c r="I28" s="33">
        <v>0.4166706363589292</v>
      </c>
    </row>
    <row r="29" spans="1:11" x14ac:dyDescent="0.25">
      <c r="A29" s="149"/>
      <c r="B29" s="146"/>
      <c r="C29" s="50">
        <v>2020</v>
      </c>
      <c r="D29" s="22">
        <v>1.0283332147346949</v>
      </c>
      <c r="E29" s="138">
        <v>91</v>
      </c>
      <c r="F29" s="31">
        <v>14.882778367685415</v>
      </c>
      <c r="G29" s="66">
        <v>0</v>
      </c>
      <c r="H29" s="94">
        <v>1.619128493102302</v>
      </c>
      <c r="I29" s="33">
        <v>0.11175352760604315</v>
      </c>
    </row>
    <row r="30" spans="1:11" x14ac:dyDescent="0.25">
      <c r="A30" s="144">
        <v>10</v>
      </c>
      <c r="B30" s="144" t="s">
        <v>40</v>
      </c>
      <c r="C30" s="50">
        <v>2018</v>
      </c>
      <c r="D30" s="21">
        <v>1.05930521805671</v>
      </c>
      <c r="E30" s="136">
        <v>41</v>
      </c>
      <c r="F30" s="29">
        <v>30.498448681151473</v>
      </c>
      <c r="G30" s="59">
        <v>0.25219867297090798</v>
      </c>
      <c r="H30" s="32">
        <v>3.7030321003856308</v>
      </c>
      <c r="I30" s="32">
        <v>0.10259085101969388</v>
      </c>
    </row>
    <row r="31" spans="1:11" x14ac:dyDescent="0.25">
      <c r="A31" s="145"/>
      <c r="B31" s="145"/>
      <c r="C31" s="50">
        <v>2019</v>
      </c>
      <c r="D31" s="21">
        <v>0.92070557643858097</v>
      </c>
      <c r="E31" s="137">
        <v>42</v>
      </c>
      <c r="F31" s="30">
        <v>30.577453832934669</v>
      </c>
      <c r="G31" s="59">
        <v>0.25219867297090776</v>
      </c>
      <c r="H31" s="33">
        <v>3.9441029244346826</v>
      </c>
      <c r="I31" s="33">
        <v>0.10610668772062266</v>
      </c>
    </row>
    <row r="32" spans="1:11" x14ac:dyDescent="0.25">
      <c r="A32" s="146"/>
      <c r="B32" s="146"/>
      <c r="C32" s="50">
        <v>2020</v>
      </c>
      <c r="D32" s="22">
        <v>0.75465169460545078</v>
      </c>
      <c r="E32" s="138">
        <v>43</v>
      </c>
      <c r="F32" s="31">
        <v>30.6155660698589</v>
      </c>
      <c r="G32" s="66">
        <v>0.25219867297090776</v>
      </c>
      <c r="H32" s="94">
        <v>3.5215675170751788</v>
      </c>
      <c r="I32" s="33">
        <v>0.10608865933798915</v>
      </c>
    </row>
    <row r="33" spans="1:11" x14ac:dyDescent="0.25">
      <c r="A33" s="147">
        <v>11</v>
      </c>
      <c r="B33" s="144" t="s">
        <v>45</v>
      </c>
      <c r="C33" s="50">
        <v>2018</v>
      </c>
      <c r="D33" s="21">
        <v>0.50632818870315277</v>
      </c>
      <c r="E33" s="136">
        <v>23</v>
      </c>
      <c r="F33" s="29">
        <v>29.111217934859436</v>
      </c>
      <c r="G33" s="57">
        <v>0</v>
      </c>
      <c r="H33" s="32">
        <v>1.6541252939306741</v>
      </c>
      <c r="I33" s="32">
        <v>3.1021159103731807E-2</v>
      </c>
      <c r="J33" s="49"/>
    </row>
    <row r="34" spans="1:11" x14ac:dyDescent="0.25">
      <c r="A34" s="148"/>
      <c r="B34" s="145"/>
      <c r="C34" s="50">
        <v>2019</v>
      </c>
      <c r="D34" s="21">
        <v>0.51396488808967122</v>
      </c>
      <c r="E34" s="137">
        <v>24</v>
      </c>
      <c r="F34" s="30">
        <v>29.174764392771777</v>
      </c>
      <c r="G34" s="59">
        <v>0</v>
      </c>
      <c r="H34" s="33">
        <v>2.0151650301568171</v>
      </c>
      <c r="I34" s="33">
        <v>4.7383490208796501E-2</v>
      </c>
      <c r="J34" s="49"/>
    </row>
    <row r="35" spans="1:11" x14ac:dyDescent="0.25">
      <c r="A35" s="149"/>
      <c r="B35" s="146"/>
      <c r="C35" s="50">
        <v>2020</v>
      </c>
      <c r="D35" s="22">
        <v>0.37937435573392786</v>
      </c>
      <c r="E35" s="138">
        <v>25</v>
      </c>
      <c r="F35" s="31">
        <v>29.124411986193863</v>
      </c>
      <c r="G35" s="66">
        <v>0</v>
      </c>
      <c r="H35" s="94">
        <v>1.7494982999017983</v>
      </c>
      <c r="I35" s="33">
        <v>3.7871511760548052E-2</v>
      </c>
      <c r="J35" s="49"/>
    </row>
    <row r="36" spans="1:11" x14ac:dyDescent="0.25">
      <c r="A36" s="144">
        <v>12</v>
      </c>
      <c r="B36" s="144" t="s">
        <v>46</v>
      </c>
      <c r="C36" s="50">
        <v>2018</v>
      </c>
      <c r="D36" s="21">
        <v>0.7022927987685339</v>
      </c>
      <c r="E36" s="136">
        <v>45</v>
      </c>
      <c r="F36" s="29">
        <v>28.202772100477794</v>
      </c>
      <c r="G36" s="57">
        <v>2.2192885055323741E-2</v>
      </c>
      <c r="H36" s="32">
        <v>1.8163276623303783</v>
      </c>
      <c r="I36" s="32">
        <v>9.8692855227271899E-3</v>
      </c>
    </row>
    <row r="37" spans="1:11" x14ac:dyDescent="0.25">
      <c r="A37" s="145"/>
      <c r="B37" s="145"/>
      <c r="C37" s="50">
        <v>2019</v>
      </c>
      <c r="D37" s="21">
        <v>0.75743148735263199</v>
      </c>
      <c r="E37" s="137">
        <v>46</v>
      </c>
      <c r="F37" s="30">
        <v>28.230068228249788</v>
      </c>
      <c r="G37" s="57">
        <v>2.2192885055323741E-2</v>
      </c>
      <c r="H37" s="33">
        <v>1.7432163249856971</v>
      </c>
      <c r="I37" s="33">
        <v>3.9752579360965642E-4</v>
      </c>
    </row>
    <row r="38" spans="1:11" x14ac:dyDescent="0.25">
      <c r="A38" s="146"/>
      <c r="B38" s="146"/>
      <c r="C38" s="50">
        <v>2020</v>
      </c>
      <c r="D38" s="22">
        <v>0.83855952927069533</v>
      </c>
      <c r="E38" s="138">
        <v>47</v>
      </c>
      <c r="F38" s="31">
        <v>28.201243622785679</v>
      </c>
      <c r="G38" s="66">
        <v>2.2192885055323741E-2</v>
      </c>
      <c r="H38" s="94">
        <v>1.9047388042162328</v>
      </c>
      <c r="I38" s="33">
        <v>3.0620583570654309E-3</v>
      </c>
    </row>
    <row r="39" spans="1:11" x14ac:dyDescent="0.25">
      <c r="A39" s="147">
        <v>13</v>
      </c>
      <c r="B39" s="144" t="s">
        <v>47</v>
      </c>
      <c r="C39" s="50">
        <v>2018</v>
      </c>
      <c r="D39" s="21">
        <v>1.2028726609643179</v>
      </c>
      <c r="E39" s="136">
        <v>52</v>
      </c>
      <c r="F39" s="29">
        <v>27.339724151534011</v>
      </c>
      <c r="G39" s="57">
        <v>8.6241417724890902E-3</v>
      </c>
      <c r="H39" s="32">
        <v>2.2029557723804296</v>
      </c>
      <c r="I39" s="32">
        <v>4.8197779127656888E-2</v>
      </c>
      <c r="J39" s="48"/>
    </row>
    <row r="40" spans="1:11" x14ac:dyDescent="0.25">
      <c r="A40" s="148"/>
      <c r="B40" s="145"/>
      <c r="C40" s="50">
        <v>2019</v>
      </c>
      <c r="D40" s="21">
        <v>1.0790827431608001</v>
      </c>
      <c r="E40" s="137">
        <v>53</v>
      </c>
      <c r="F40" s="30">
        <v>27.396368518676066</v>
      </c>
      <c r="G40" s="59">
        <v>8.6241417724890902E-3</v>
      </c>
      <c r="H40" s="33">
        <v>2.45298793993289</v>
      </c>
      <c r="I40" s="33">
        <v>5.9102487686627E-2</v>
      </c>
      <c r="J40" s="48"/>
    </row>
    <row r="41" spans="1:11" x14ac:dyDescent="0.25">
      <c r="A41" s="149"/>
      <c r="B41" s="146"/>
      <c r="C41" s="50">
        <v>2020</v>
      </c>
      <c r="D41" s="22">
        <v>0.90159565245216433</v>
      </c>
      <c r="E41" s="138">
        <v>54</v>
      </c>
      <c r="F41" s="31">
        <v>27.374660747127098</v>
      </c>
      <c r="G41" s="66">
        <v>8.2332569177571025E-3</v>
      </c>
      <c r="H41" s="94">
        <v>2.3417464893121132</v>
      </c>
      <c r="I41" s="33">
        <v>5.4945441751466928E-2</v>
      </c>
      <c r="J41" s="48"/>
    </row>
    <row r="42" spans="1:11" x14ac:dyDescent="0.25">
      <c r="A42" s="144">
        <v>14</v>
      </c>
      <c r="B42" s="144" t="s">
        <v>48</v>
      </c>
      <c r="C42" s="50">
        <v>2018</v>
      </c>
      <c r="D42" s="21">
        <v>0.59815905777322342</v>
      </c>
      <c r="E42" s="136">
        <v>46</v>
      </c>
      <c r="F42" s="29">
        <v>28.598457259067484</v>
      </c>
      <c r="G42" s="57">
        <v>3.2629312977099235E-2</v>
      </c>
      <c r="H42" s="32">
        <v>3.2241628421957671</v>
      </c>
      <c r="I42" s="32">
        <v>9.8147947216721529E-2</v>
      </c>
      <c r="J42" s="48"/>
      <c r="K42" s="48"/>
    </row>
    <row r="43" spans="1:11" x14ac:dyDescent="0.25">
      <c r="A43" s="145"/>
      <c r="B43" s="145"/>
      <c r="C43" s="50">
        <v>2019</v>
      </c>
      <c r="D43" s="21">
        <v>0.34150543887835866</v>
      </c>
      <c r="E43" s="137">
        <v>47</v>
      </c>
      <c r="F43" s="30">
        <v>28.689354000331711</v>
      </c>
      <c r="G43" s="60">
        <v>3.2629312977099235E-2</v>
      </c>
      <c r="H43" s="33">
        <v>4.1736490949972467</v>
      </c>
      <c r="I43" s="33">
        <v>0.16747525866336505</v>
      </c>
      <c r="J43" s="48"/>
      <c r="K43" s="48"/>
    </row>
    <row r="44" spans="1:11" x14ac:dyDescent="0.25">
      <c r="A44" s="146"/>
      <c r="B44" s="146"/>
      <c r="C44" s="50">
        <v>2020</v>
      </c>
      <c r="D44" s="22">
        <v>0.29016473395537429</v>
      </c>
      <c r="E44" s="138">
        <v>48</v>
      </c>
      <c r="F44" s="31">
        <v>28.869104017548796</v>
      </c>
      <c r="G44" s="66">
        <v>3.2629312977099235E-2</v>
      </c>
      <c r="H44" s="94">
        <v>4.2546392252731176</v>
      </c>
      <c r="I44" s="33">
        <v>0.18226436067162916</v>
      </c>
      <c r="J44" s="48"/>
      <c r="K44" s="48"/>
    </row>
    <row r="45" spans="1:11" x14ac:dyDescent="0.25">
      <c r="A45" s="106">
        <v>15</v>
      </c>
      <c r="B45" s="143" t="s">
        <v>49</v>
      </c>
      <c r="C45" s="50">
        <v>2018</v>
      </c>
      <c r="D45" s="21">
        <v>0.16354391537848725</v>
      </c>
      <c r="E45" s="136">
        <v>58</v>
      </c>
      <c r="F45" s="29">
        <v>15.530365764444278</v>
      </c>
      <c r="G45" s="57">
        <v>0.3434404538596349</v>
      </c>
      <c r="H45" s="32">
        <v>5.8514255750571191</v>
      </c>
      <c r="I45" s="32">
        <v>0.12641492216071973</v>
      </c>
    </row>
    <row r="46" spans="1:11" x14ac:dyDescent="0.25">
      <c r="A46" s="106"/>
      <c r="B46" s="143"/>
      <c r="C46" s="50">
        <v>2019</v>
      </c>
      <c r="D46" s="21">
        <v>0.16856933136391519</v>
      </c>
      <c r="E46" s="137">
        <v>59</v>
      </c>
      <c r="F46" s="30">
        <v>15.703855454129334</v>
      </c>
      <c r="G46" s="59">
        <v>0.36014224053466615</v>
      </c>
      <c r="H46" s="33">
        <v>7.0026022687567453</v>
      </c>
      <c r="I46" s="33">
        <v>0.15674922091839777</v>
      </c>
    </row>
    <row r="47" spans="1:11" x14ac:dyDescent="0.25">
      <c r="A47" s="106"/>
      <c r="B47" s="143"/>
      <c r="C47" s="50">
        <v>2020</v>
      </c>
      <c r="D47" s="22">
        <v>0.83073975001134526</v>
      </c>
      <c r="E47" s="138">
        <v>60</v>
      </c>
      <c r="F47" s="31">
        <v>15.9850345477304</v>
      </c>
      <c r="G47" s="66">
        <v>0.48172595937794932</v>
      </c>
      <c r="H47" s="94">
        <v>5.4311335138196997</v>
      </c>
      <c r="I47" s="33">
        <v>0.12675934383323229</v>
      </c>
    </row>
    <row r="48" spans="1:11" x14ac:dyDescent="0.25">
      <c r="J48" s="56"/>
    </row>
  </sheetData>
  <mergeCells count="34">
    <mergeCell ref="A45:A47"/>
    <mergeCell ref="B45:B47"/>
    <mergeCell ref="B42:B44"/>
    <mergeCell ref="A42:A44"/>
    <mergeCell ref="B39:B41"/>
    <mergeCell ref="A39:A41"/>
    <mergeCell ref="B36:B38"/>
    <mergeCell ref="A36:A38"/>
    <mergeCell ref="B33:B35"/>
    <mergeCell ref="A33:A35"/>
    <mergeCell ref="B30:B32"/>
    <mergeCell ref="A30:A32"/>
    <mergeCell ref="B27:B29"/>
    <mergeCell ref="A27:A29"/>
    <mergeCell ref="B15:B17"/>
    <mergeCell ref="A15:A17"/>
    <mergeCell ref="B12:B14"/>
    <mergeCell ref="A12:A14"/>
    <mergeCell ref="B24:B26"/>
    <mergeCell ref="A24:A26"/>
    <mergeCell ref="B21:B23"/>
    <mergeCell ref="A21:A23"/>
    <mergeCell ref="B18:B20"/>
    <mergeCell ref="A18:A20"/>
    <mergeCell ref="B3:B5"/>
    <mergeCell ref="A3:A5"/>
    <mergeCell ref="B9:B11"/>
    <mergeCell ref="A9:A11"/>
    <mergeCell ref="B6:B8"/>
    <mergeCell ref="A6:A8"/>
    <mergeCell ref="D1:H1"/>
    <mergeCell ref="A1:A2"/>
    <mergeCell ref="B1:B2"/>
    <mergeCell ref="C1: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8150B-744A-4691-9A78-452BB312FCEB}">
  <dimension ref="A1:K48"/>
  <sheetViews>
    <sheetView zoomScaleNormal="100" workbookViewId="0">
      <selection activeCell="F8" sqref="F8"/>
    </sheetView>
  </sheetViews>
  <sheetFormatPr defaultRowHeight="15" x14ac:dyDescent="0.25"/>
  <cols>
    <col min="1" max="1" width="3.85546875" style="1" bestFit="1" customWidth="1"/>
    <col min="2" max="2" width="13.85546875" customWidth="1"/>
    <col min="3" max="3" width="8.5703125" customWidth="1"/>
    <col min="4" max="4" width="20" bestFit="1" customWidth="1"/>
    <col min="5" max="5" width="11.28515625" bestFit="1" customWidth="1"/>
    <col min="6" max="6" width="25.28515625" customWidth="1"/>
    <col min="7" max="7" width="20.85546875" bestFit="1" customWidth="1"/>
    <col min="8" max="8" width="18.5703125" bestFit="1" customWidth="1"/>
    <col min="9" max="9" width="20.85546875" bestFit="1" customWidth="1"/>
    <col min="10" max="10" width="7.5703125" bestFit="1" customWidth="1"/>
    <col min="11" max="11" width="46.85546875" bestFit="1" customWidth="1"/>
  </cols>
  <sheetData>
    <row r="1" spans="1:11" ht="35.25" customHeight="1" x14ac:dyDescent="0.25">
      <c r="A1" s="104" t="s">
        <v>0</v>
      </c>
      <c r="B1" s="105" t="s">
        <v>1</v>
      </c>
      <c r="C1" s="105" t="s">
        <v>118</v>
      </c>
      <c r="D1" s="140" t="s">
        <v>55</v>
      </c>
      <c r="E1" s="141"/>
      <c r="F1" s="141"/>
      <c r="G1" s="141"/>
      <c r="H1" s="142"/>
      <c r="I1" s="98" t="s">
        <v>117</v>
      </c>
    </row>
    <row r="2" spans="1:11" ht="30" customHeight="1" x14ac:dyDescent="0.25">
      <c r="A2" s="104"/>
      <c r="B2" s="105"/>
      <c r="C2" s="105"/>
      <c r="D2" s="96" t="s">
        <v>74</v>
      </c>
      <c r="E2" s="97" t="s">
        <v>75</v>
      </c>
      <c r="F2" s="139" t="s">
        <v>76</v>
      </c>
      <c r="G2" s="62" t="s">
        <v>77</v>
      </c>
      <c r="H2" s="62" t="s">
        <v>78</v>
      </c>
      <c r="I2" s="62" t="s">
        <v>113</v>
      </c>
      <c r="J2" t="s">
        <v>81</v>
      </c>
    </row>
    <row r="3" spans="1:11" x14ac:dyDescent="0.25">
      <c r="A3" s="147">
        <v>1</v>
      </c>
      <c r="B3" s="144" t="s">
        <v>26</v>
      </c>
      <c r="C3" s="50">
        <v>2018</v>
      </c>
      <c r="D3" s="162" t="s">
        <v>119</v>
      </c>
      <c r="E3" s="162">
        <v>46</v>
      </c>
      <c r="F3" s="150">
        <v>276352878143942</v>
      </c>
      <c r="G3" s="59" t="s">
        <v>120</v>
      </c>
      <c r="H3" s="93">
        <v>275485266694086</v>
      </c>
      <c r="I3" s="57" t="s">
        <v>121</v>
      </c>
      <c r="J3" t="s">
        <v>79</v>
      </c>
      <c r="K3" t="s">
        <v>80</v>
      </c>
    </row>
    <row r="4" spans="1:11" x14ac:dyDescent="0.25">
      <c r="A4" s="148"/>
      <c r="B4" s="145"/>
      <c r="C4" s="50">
        <v>2019</v>
      </c>
      <c r="D4" s="21" t="s">
        <v>122</v>
      </c>
      <c r="E4" s="21">
        <v>47</v>
      </c>
      <c r="F4" s="151">
        <v>276869563938062</v>
      </c>
      <c r="G4" s="59" t="s">
        <v>120</v>
      </c>
      <c r="H4" s="152">
        <v>25322260228418</v>
      </c>
      <c r="I4" s="59" t="s">
        <v>123</v>
      </c>
    </row>
    <row r="5" spans="1:11" x14ac:dyDescent="0.25">
      <c r="A5" s="149"/>
      <c r="B5" s="146"/>
      <c r="C5" s="50">
        <v>2020</v>
      </c>
      <c r="D5" s="22" t="s">
        <v>124</v>
      </c>
      <c r="E5" s="138">
        <v>48</v>
      </c>
      <c r="F5" s="153">
        <v>277143264952719</v>
      </c>
      <c r="G5" s="66" t="s">
        <v>120</v>
      </c>
      <c r="H5" s="154">
        <v>192340563711904</v>
      </c>
      <c r="I5" s="59" t="s">
        <v>125</v>
      </c>
    </row>
    <row r="6" spans="1:11" x14ac:dyDescent="0.25">
      <c r="A6" s="144">
        <v>2</v>
      </c>
      <c r="B6" s="144" t="s">
        <v>27</v>
      </c>
      <c r="C6" s="50">
        <v>2018</v>
      </c>
      <c r="D6" s="21" t="s">
        <v>126</v>
      </c>
      <c r="E6" s="136">
        <v>50</v>
      </c>
      <c r="F6" s="150">
        <v>277871321952359</v>
      </c>
      <c r="G6" s="57" t="s">
        <v>127</v>
      </c>
      <c r="H6" s="155">
        <v>395068435992608</v>
      </c>
      <c r="I6" s="32" t="s">
        <v>128</v>
      </c>
      <c r="J6" t="s">
        <v>82</v>
      </c>
      <c r="K6" t="s">
        <v>87</v>
      </c>
    </row>
    <row r="7" spans="1:11" x14ac:dyDescent="0.25">
      <c r="A7" s="145"/>
      <c r="B7" s="145"/>
      <c r="C7" s="50">
        <v>2019</v>
      </c>
      <c r="D7" s="160">
        <v>231402874929602</v>
      </c>
      <c r="E7" s="136">
        <v>51</v>
      </c>
      <c r="F7" s="151">
        <v>279625379103695</v>
      </c>
      <c r="G7" s="59">
        <v>0</v>
      </c>
      <c r="H7" s="157">
        <v>757680492835173</v>
      </c>
      <c r="I7" s="33" t="s">
        <v>129</v>
      </c>
    </row>
    <row r="8" spans="1:11" x14ac:dyDescent="0.25">
      <c r="A8" s="146"/>
      <c r="B8" s="146"/>
      <c r="C8" s="50">
        <v>2020</v>
      </c>
      <c r="D8" s="22" t="s">
        <v>130</v>
      </c>
      <c r="E8" s="138">
        <v>52</v>
      </c>
      <c r="F8" s="153">
        <v>280799759070732</v>
      </c>
      <c r="G8" s="66">
        <v>0</v>
      </c>
      <c r="H8" s="158">
        <v>553489280874966</v>
      </c>
      <c r="I8" s="33" t="s">
        <v>131</v>
      </c>
    </row>
    <row r="9" spans="1:11" x14ac:dyDescent="0.25">
      <c r="A9" s="147">
        <v>3</v>
      </c>
      <c r="B9" s="144" t="s">
        <v>28</v>
      </c>
      <c r="C9" s="50">
        <v>2018</v>
      </c>
      <c r="D9" s="21" t="s">
        <v>132</v>
      </c>
      <c r="E9" s="136">
        <v>30</v>
      </c>
      <c r="F9" s="150">
        <v>274494199335155</v>
      </c>
      <c r="G9" s="57">
        <v>0</v>
      </c>
      <c r="H9" s="155">
        <v>248726904756591</v>
      </c>
      <c r="I9" s="32" t="s">
        <v>133</v>
      </c>
      <c r="J9" t="s">
        <v>83</v>
      </c>
      <c r="K9" t="s">
        <v>88</v>
      </c>
    </row>
    <row r="10" spans="1:11" x14ac:dyDescent="0.25">
      <c r="A10" s="148"/>
      <c r="B10" s="145"/>
      <c r="C10" s="50">
        <v>2019</v>
      </c>
      <c r="D10" s="21" t="s">
        <v>134</v>
      </c>
      <c r="E10" s="137">
        <v>31</v>
      </c>
      <c r="F10" s="151">
        <v>278502725457302</v>
      </c>
      <c r="G10" s="59" t="s">
        <v>135</v>
      </c>
      <c r="H10" s="157">
        <v>304193139083792</v>
      </c>
      <c r="I10" s="33" t="s">
        <v>136</v>
      </c>
    </row>
    <row r="11" spans="1:11" x14ac:dyDescent="0.25">
      <c r="A11" s="149"/>
      <c r="B11" s="146"/>
      <c r="C11" s="50">
        <v>2020</v>
      </c>
      <c r="D11" s="22" t="s">
        <v>137</v>
      </c>
      <c r="E11" s="138">
        <v>32</v>
      </c>
      <c r="F11" s="153">
        <v>27901765645847</v>
      </c>
      <c r="G11" s="66" t="s">
        <v>138</v>
      </c>
      <c r="H11" s="158">
        <v>266484942495909</v>
      </c>
      <c r="I11" s="33" t="s">
        <v>139</v>
      </c>
    </row>
    <row r="12" spans="1:11" x14ac:dyDescent="0.25">
      <c r="A12" s="144">
        <v>4</v>
      </c>
      <c r="B12" s="144" t="s">
        <v>30</v>
      </c>
      <c r="C12" s="50">
        <v>2018</v>
      </c>
      <c r="D12" s="21" t="s">
        <v>140</v>
      </c>
      <c r="E12" s="136">
        <v>86</v>
      </c>
      <c r="F12" s="150">
        <v>211442874264283</v>
      </c>
      <c r="G12" s="57">
        <v>0</v>
      </c>
      <c r="H12" s="155">
        <v>586616346299388</v>
      </c>
      <c r="I12" s="32" t="s">
        <v>141</v>
      </c>
      <c r="J12" t="s">
        <v>84</v>
      </c>
      <c r="K12" t="s">
        <v>90</v>
      </c>
    </row>
    <row r="13" spans="1:11" x14ac:dyDescent="0.25">
      <c r="A13" s="145"/>
      <c r="B13" s="145"/>
      <c r="C13" s="50">
        <v>2019</v>
      </c>
      <c r="D13" s="21" t="s">
        <v>142</v>
      </c>
      <c r="E13" s="137">
        <v>87</v>
      </c>
      <c r="F13" s="151">
        <v>210781277437261</v>
      </c>
      <c r="G13" s="59">
        <v>0</v>
      </c>
      <c r="H13" s="157">
        <v>599040591361589</v>
      </c>
      <c r="I13" s="33" t="s">
        <v>143</v>
      </c>
    </row>
    <row r="14" spans="1:11" x14ac:dyDescent="0.25">
      <c r="A14" s="146"/>
      <c r="B14" s="146"/>
      <c r="C14" s="50">
        <v>2020</v>
      </c>
      <c r="D14" s="22" t="s">
        <v>144</v>
      </c>
      <c r="E14" s="138">
        <v>88</v>
      </c>
      <c r="F14" s="153">
        <v>209266807832327</v>
      </c>
      <c r="G14" s="66">
        <v>0</v>
      </c>
      <c r="H14" s="158">
        <v>307847822175431</v>
      </c>
      <c r="I14" s="33" t="s">
        <v>145</v>
      </c>
    </row>
    <row r="15" spans="1:11" x14ac:dyDescent="0.25">
      <c r="A15" s="147">
        <v>5</v>
      </c>
      <c r="B15" s="144" t="s">
        <v>33</v>
      </c>
      <c r="C15" s="50">
        <v>2018</v>
      </c>
      <c r="D15" s="21" t="s">
        <v>146</v>
      </c>
      <c r="E15" s="136">
        <v>24</v>
      </c>
      <c r="F15" s="150">
        <v>290690556441732</v>
      </c>
      <c r="G15" s="57" t="s">
        <v>147</v>
      </c>
      <c r="H15" s="155">
        <v>252976916699586</v>
      </c>
      <c r="I15" s="32" t="s">
        <v>148</v>
      </c>
      <c r="J15" t="s">
        <v>85</v>
      </c>
      <c r="K15" t="s">
        <v>109</v>
      </c>
    </row>
    <row r="16" spans="1:11" x14ac:dyDescent="0.25">
      <c r="A16" s="148"/>
      <c r="B16" s="145"/>
      <c r="C16" s="50">
        <v>2019</v>
      </c>
      <c r="D16" s="21" t="s">
        <v>149</v>
      </c>
      <c r="E16" s="137">
        <v>25</v>
      </c>
      <c r="F16" s="151">
        <v>292529936748973</v>
      </c>
      <c r="G16" s="59" t="s">
        <v>150</v>
      </c>
      <c r="H16" s="157">
        <v>250709422232788</v>
      </c>
      <c r="I16" s="33" t="s">
        <v>151</v>
      </c>
    </row>
    <row r="17" spans="1:11" x14ac:dyDescent="0.25">
      <c r="A17" s="149"/>
      <c r="B17" s="146"/>
      <c r="C17" s="50">
        <v>2020</v>
      </c>
      <c r="D17" s="159">
        <v>127020664802836</v>
      </c>
      <c r="E17" s="138">
        <v>26</v>
      </c>
      <c r="F17" s="153">
        <v>295136825236895</v>
      </c>
      <c r="G17" s="66" t="s">
        <v>152</v>
      </c>
      <c r="H17" s="158">
        <v>219740275546863</v>
      </c>
      <c r="I17" s="33" t="s">
        <v>153</v>
      </c>
    </row>
    <row r="18" spans="1:11" x14ac:dyDescent="0.25">
      <c r="A18" s="144">
        <v>6</v>
      </c>
      <c r="B18" s="144" t="s">
        <v>34</v>
      </c>
      <c r="C18" s="50">
        <v>2018</v>
      </c>
      <c r="D18" s="21" t="s">
        <v>154</v>
      </c>
      <c r="E18" s="136">
        <v>21</v>
      </c>
      <c r="F18" s="150">
        <v>273550654279367</v>
      </c>
      <c r="G18" s="57" t="s">
        <v>155</v>
      </c>
      <c r="H18" s="155">
        <v>702174493489535</v>
      </c>
      <c r="I18" s="32" t="s">
        <v>156</v>
      </c>
      <c r="J18" t="s">
        <v>86</v>
      </c>
      <c r="K18" t="s">
        <v>112</v>
      </c>
    </row>
    <row r="19" spans="1:11" x14ac:dyDescent="0.25">
      <c r="A19" s="145"/>
      <c r="B19" s="145"/>
      <c r="C19" s="50">
        <v>2019</v>
      </c>
      <c r="D19" s="21" t="s">
        <v>157</v>
      </c>
      <c r="E19" s="137">
        <v>22</v>
      </c>
      <c r="F19" s="151">
        <v>274669433665727</v>
      </c>
      <c r="G19" s="59" t="s">
        <v>158</v>
      </c>
      <c r="H19" s="157">
        <v>793003018117769</v>
      </c>
      <c r="I19" s="33" t="s">
        <v>159</v>
      </c>
    </row>
    <row r="20" spans="1:11" x14ac:dyDescent="0.25">
      <c r="A20" s="146"/>
      <c r="B20" s="146"/>
      <c r="C20" s="50">
        <v>2020</v>
      </c>
      <c r="D20" s="22" t="s">
        <v>160</v>
      </c>
      <c r="E20" s="138">
        <v>23</v>
      </c>
      <c r="F20" s="153">
        <v>275333247269729</v>
      </c>
      <c r="G20" s="66" t="s">
        <v>161</v>
      </c>
      <c r="H20" s="158">
        <v>419245708271696</v>
      </c>
      <c r="I20" s="33" t="s">
        <v>162</v>
      </c>
    </row>
    <row r="21" spans="1:11" x14ac:dyDescent="0.25">
      <c r="A21" s="147">
        <v>7</v>
      </c>
      <c r="B21" s="144" t="s">
        <v>35</v>
      </c>
      <c r="C21" s="50">
        <v>2018</v>
      </c>
      <c r="D21" s="21" t="s">
        <v>163</v>
      </c>
      <c r="E21" s="136">
        <v>9</v>
      </c>
      <c r="F21" s="150">
        <v>173526118115284</v>
      </c>
      <c r="G21" s="57">
        <v>0</v>
      </c>
      <c r="H21" s="155">
        <v>57076136960309</v>
      </c>
      <c r="I21" s="32" t="s">
        <v>164</v>
      </c>
    </row>
    <row r="22" spans="1:11" x14ac:dyDescent="0.25">
      <c r="A22" s="148"/>
      <c r="B22" s="145"/>
      <c r="C22" s="50">
        <v>2019</v>
      </c>
      <c r="D22" s="21" t="s">
        <v>165</v>
      </c>
      <c r="E22" s="137">
        <v>10</v>
      </c>
      <c r="F22" s="151">
        <v>174715908008778</v>
      </c>
      <c r="G22" s="59">
        <v>0</v>
      </c>
      <c r="H22" s="157">
        <v>649115892934073</v>
      </c>
      <c r="I22" s="33" t="s">
        <v>166</v>
      </c>
    </row>
    <row r="23" spans="1:11" x14ac:dyDescent="0.25">
      <c r="A23" s="149"/>
      <c r="B23" s="146"/>
      <c r="C23" s="50">
        <v>2020</v>
      </c>
      <c r="D23" s="159">
        <v>105867116917262</v>
      </c>
      <c r="E23" s="138">
        <v>11</v>
      </c>
      <c r="F23" s="153">
        <v>184559351883891</v>
      </c>
      <c r="G23" s="66">
        <v>0</v>
      </c>
      <c r="H23" s="158">
        <v>695678828371513</v>
      </c>
      <c r="I23" s="33" t="s">
        <v>167</v>
      </c>
    </row>
    <row r="24" spans="1:11" x14ac:dyDescent="0.25">
      <c r="A24" s="144">
        <v>8</v>
      </c>
      <c r="B24" s="144" t="s">
        <v>37</v>
      </c>
      <c r="C24" s="50">
        <v>2018</v>
      </c>
      <c r="D24" s="21" t="s">
        <v>168</v>
      </c>
      <c r="E24" s="136">
        <v>28</v>
      </c>
      <c r="F24" s="150">
        <v>18385445158021</v>
      </c>
      <c r="G24" s="57" t="s">
        <v>169</v>
      </c>
      <c r="H24" s="155">
        <v>382398052475202</v>
      </c>
      <c r="I24" s="32" t="s">
        <v>170</v>
      </c>
    </row>
    <row r="25" spans="1:11" x14ac:dyDescent="0.25">
      <c r="A25" s="145"/>
      <c r="B25" s="145"/>
      <c r="C25" s="50">
        <v>2019</v>
      </c>
      <c r="D25" s="21" t="s">
        <v>171</v>
      </c>
      <c r="E25" s="137">
        <v>29</v>
      </c>
      <c r="F25" s="151">
        <v>183819249363138</v>
      </c>
      <c r="G25" s="59" t="s">
        <v>172</v>
      </c>
      <c r="H25" s="157">
        <v>406606241053704</v>
      </c>
      <c r="I25" s="33" t="s">
        <v>173</v>
      </c>
    </row>
    <row r="26" spans="1:11" x14ac:dyDescent="0.25">
      <c r="A26" s="146"/>
      <c r="B26" s="146"/>
      <c r="C26" s="50">
        <v>2020</v>
      </c>
      <c r="D26" s="159">
        <v>106141708531487</v>
      </c>
      <c r="E26" s="138">
        <v>30</v>
      </c>
      <c r="F26" s="153">
        <v>18910097929718</v>
      </c>
      <c r="G26" s="66" t="s">
        <v>172</v>
      </c>
      <c r="H26" s="158">
        <v>472002641359393</v>
      </c>
      <c r="I26" s="33" t="s">
        <v>174</v>
      </c>
    </row>
    <row r="27" spans="1:11" x14ac:dyDescent="0.25">
      <c r="A27" s="147">
        <v>9</v>
      </c>
      <c r="B27" s="144" t="s">
        <v>39</v>
      </c>
      <c r="C27" s="50">
        <v>2018</v>
      </c>
      <c r="D27" s="156">
        <v>147487101040139</v>
      </c>
      <c r="E27" s="136">
        <v>89</v>
      </c>
      <c r="F27" s="150">
        <v>148765943808205</v>
      </c>
      <c r="G27" s="57">
        <v>0</v>
      </c>
      <c r="H27" s="155">
        <v>907896341877347</v>
      </c>
      <c r="I27" s="32" t="s">
        <v>175</v>
      </c>
    </row>
    <row r="28" spans="1:11" x14ac:dyDescent="0.25">
      <c r="A28" s="148"/>
      <c r="B28" s="145"/>
      <c r="C28" s="50">
        <v>2019</v>
      </c>
      <c r="D28" s="156">
        <v>152786414044591</v>
      </c>
      <c r="E28" s="137">
        <v>90</v>
      </c>
      <c r="F28" s="151">
        <v>148791690173689</v>
      </c>
      <c r="G28" s="59">
        <v>0</v>
      </c>
      <c r="H28" s="157">
        <v>886266522518345</v>
      </c>
      <c r="I28" s="33" t="s">
        <v>176</v>
      </c>
    </row>
    <row r="29" spans="1:11" x14ac:dyDescent="0.25">
      <c r="A29" s="149"/>
      <c r="B29" s="146"/>
      <c r="C29" s="50">
        <v>2020</v>
      </c>
      <c r="D29" s="159">
        <v>102833321473469</v>
      </c>
      <c r="E29" s="138">
        <v>91</v>
      </c>
      <c r="F29" s="153">
        <v>148827783676854</v>
      </c>
      <c r="G29" s="66">
        <v>0</v>
      </c>
      <c r="H29" s="158">
        <v>16191284931023</v>
      </c>
      <c r="I29" s="33" t="s">
        <v>177</v>
      </c>
    </row>
    <row r="30" spans="1:11" x14ac:dyDescent="0.25">
      <c r="A30" s="144">
        <v>10</v>
      </c>
      <c r="B30" s="144" t="s">
        <v>40</v>
      </c>
      <c r="C30" s="50">
        <v>2018</v>
      </c>
      <c r="D30" s="156">
        <v>105930521805671</v>
      </c>
      <c r="E30" s="136">
        <v>41</v>
      </c>
      <c r="F30" s="150">
        <v>304984486811515</v>
      </c>
      <c r="G30" s="59" t="s">
        <v>178</v>
      </c>
      <c r="H30" s="155">
        <v>370303210038563</v>
      </c>
      <c r="I30" s="32" t="s">
        <v>179</v>
      </c>
    </row>
    <row r="31" spans="1:11" x14ac:dyDescent="0.25">
      <c r="A31" s="145"/>
      <c r="B31" s="145"/>
      <c r="C31" s="50">
        <v>2019</v>
      </c>
      <c r="D31" s="21" t="s">
        <v>180</v>
      </c>
      <c r="E31" s="137">
        <v>42</v>
      </c>
      <c r="F31" s="151">
        <v>305774538329347</v>
      </c>
      <c r="G31" s="59" t="s">
        <v>178</v>
      </c>
      <c r="H31" s="157">
        <v>394410292443468</v>
      </c>
      <c r="I31" s="33" t="s">
        <v>181</v>
      </c>
    </row>
    <row r="32" spans="1:11" x14ac:dyDescent="0.25">
      <c r="A32" s="146"/>
      <c r="B32" s="146"/>
      <c r="C32" s="50">
        <v>2020</v>
      </c>
      <c r="D32" s="22" t="s">
        <v>182</v>
      </c>
      <c r="E32" s="138">
        <v>43</v>
      </c>
      <c r="F32" s="153">
        <v>306155660698589</v>
      </c>
      <c r="G32" s="66" t="s">
        <v>178</v>
      </c>
      <c r="H32" s="158">
        <v>352156751707518</v>
      </c>
      <c r="I32" s="33" t="s">
        <v>183</v>
      </c>
    </row>
    <row r="33" spans="1:11" x14ac:dyDescent="0.25">
      <c r="A33" s="147">
        <v>11</v>
      </c>
      <c r="B33" s="144" t="s">
        <v>45</v>
      </c>
      <c r="C33" s="50">
        <v>2018</v>
      </c>
      <c r="D33" s="21" t="s">
        <v>184</v>
      </c>
      <c r="E33" s="136">
        <v>23</v>
      </c>
      <c r="F33" s="150">
        <v>291112179348594</v>
      </c>
      <c r="G33" s="57">
        <v>0</v>
      </c>
      <c r="H33" s="155">
        <v>165412529393067</v>
      </c>
      <c r="I33" s="32" t="s">
        <v>185</v>
      </c>
      <c r="J33" s="49"/>
    </row>
    <row r="34" spans="1:11" x14ac:dyDescent="0.25">
      <c r="A34" s="148"/>
      <c r="B34" s="145"/>
      <c r="C34" s="50">
        <v>2019</v>
      </c>
      <c r="D34" s="21" t="s">
        <v>186</v>
      </c>
      <c r="E34" s="137">
        <v>24</v>
      </c>
      <c r="F34" s="151">
        <v>291747643927718</v>
      </c>
      <c r="G34" s="59">
        <v>0</v>
      </c>
      <c r="H34" s="157">
        <v>201516503015682</v>
      </c>
      <c r="I34" s="33" t="s">
        <v>187</v>
      </c>
      <c r="J34" s="49"/>
    </row>
    <row r="35" spans="1:11" x14ac:dyDescent="0.25">
      <c r="A35" s="149"/>
      <c r="B35" s="146"/>
      <c r="C35" s="50">
        <v>2020</v>
      </c>
      <c r="D35" s="22" t="s">
        <v>188</v>
      </c>
      <c r="E35" s="138">
        <v>25</v>
      </c>
      <c r="F35" s="153">
        <v>291244119861939</v>
      </c>
      <c r="G35" s="66">
        <v>0</v>
      </c>
      <c r="H35" s="158">
        <v>17494982999018</v>
      </c>
      <c r="I35" s="33" t="s">
        <v>189</v>
      </c>
      <c r="J35" s="49"/>
    </row>
    <row r="36" spans="1:11" x14ac:dyDescent="0.25">
      <c r="A36" s="144">
        <v>12</v>
      </c>
      <c r="B36" s="144" t="s">
        <v>46</v>
      </c>
      <c r="C36" s="50">
        <v>2018</v>
      </c>
      <c r="D36" s="21" t="s">
        <v>190</v>
      </c>
      <c r="E36" s="136">
        <v>45</v>
      </c>
      <c r="F36" s="150">
        <v>282027721004778</v>
      </c>
      <c r="G36" s="57" t="s">
        <v>191</v>
      </c>
      <c r="H36" s="155">
        <v>181632766233038</v>
      </c>
      <c r="I36" s="32" t="s">
        <v>192</v>
      </c>
    </row>
    <row r="37" spans="1:11" x14ac:dyDescent="0.25">
      <c r="A37" s="145"/>
      <c r="B37" s="145"/>
      <c r="C37" s="50">
        <v>2019</v>
      </c>
      <c r="D37" s="21" t="s">
        <v>193</v>
      </c>
      <c r="E37" s="137">
        <v>46</v>
      </c>
      <c r="F37" s="151">
        <v>282300682282498</v>
      </c>
      <c r="G37" s="57" t="s">
        <v>191</v>
      </c>
      <c r="H37" s="157">
        <v>17432163249857</v>
      </c>
      <c r="I37" s="33" t="s">
        <v>194</v>
      </c>
    </row>
    <row r="38" spans="1:11" x14ac:dyDescent="0.25">
      <c r="A38" s="146"/>
      <c r="B38" s="146"/>
      <c r="C38" s="50">
        <v>2020</v>
      </c>
      <c r="D38" s="22" t="s">
        <v>195</v>
      </c>
      <c r="E38" s="138">
        <v>47</v>
      </c>
      <c r="F38" s="153">
        <v>282012436227857</v>
      </c>
      <c r="G38" s="66" t="s">
        <v>191</v>
      </c>
      <c r="H38" s="158">
        <v>190473880421623</v>
      </c>
      <c r="I38" s="33" t="s">
        <v>196</v>
      </c>
    </row>
    <row r="39" spans="1:11" x14ac:dyDescent="0.25">
      <c r="A39" s="147">
        <v>13</v>
      </c>
      <c r="B39" s="144" t="s">
        <v>47</v>
      </c>
      <c r="C39" s="50">
        <v>2018</v>
      </c>
      <c r="D39" s="156">
        <v>120287266096432</v>
      </c>
      <c r="E39" s="136">
        <v>52</v>
      </c>
      <c r="F39" s="150">
        <v>27339724151534</v>
      </c>
      <c r="G39" s="57" t="s">
        <v>197</v>
      </c>
      <c r="H39" s="155">
        <v>220295577238043</v>
      </c>
      <c r="I39" s="32" t="s">
        <v>198</v>
      </c>
      <c r="J39" s="48"/>
    </row>
    <row r="40" spans="1:11" x14ac:dyDescent="0.25">
      <c r="A40" s="148"/>
      <c r="B40" s="145"/>
      <c r="C40" s="50">
        <v>2019</v>
      </c>
      <c r="D40" s="156">
        <v>10790827431608</v>
      </c>
      <c r="E40" s="137">
        <v>53</v>
      </c>
      <c r="F40" s="151">
        <v>273963685186761</v>
      </c>
      <c r="G40" s="59" t="s">
        <v>197</v>
      </c>
      <c r="H40" s="157">
        <v>245298793993289</v>
      </c>
      <c r="I40" s="33" t="s">
        <v>199</v>
      </c>
      <c r="J40" s="48"/>
    </row>
    <row r="41" spans="1:11" x14ac:dyDescent="0.25">
      <c r="A41" s="149"/>
      <c r="B41" s="146"/>
      <c r="C41" s="50">
        <v>2020</v>
      </c>
      <c r="D41" s="22" t="s">
        <v>200</v>
      </c>
      <c r="E41" s="138">
        <v>54</v>
      </c>
      <c r="F41" s="153">
        <v>273746607471271</v>
      </c>
      <c r="G41" s="66" t="s">
        <v>201</v>
      </c>
      <c r="H41" s="158">
        <v>234174648931211</v>
      </c>
      <c r="I41" s="33" t="s">
        <v>202</v>
      </c>
      <c r="J41" s="48"/>
    </row>
    <row r="42" spans="1:11" x14ac:dyDescent="0.25">
      <c r="A42" s="144">
        <v>14</v>
      </c>
      <c r="B42" s="144" t="s">
        <v>48</v>
      </c>
      <c r="C42" s="50">
        <v>2018</v>
      </c>
      <c r="D42" s="21" t="s">
        <v>203</v>
      </c>
      <c r="E42" s="136">
        <v>46</v>
      </c>
      <c r="F42" s="150">
        <v>285984572590675</v>
      </c>
      <c r="G42" s="57" t="s">
        <v>204</v>
      </c>
      <c r="H42" s="155">
        <v>322416284219577</v>
      </c>
      <c r="I42" s="32" t="s">
        <v>205</v>
      </c>
      <c r="J42" s="48"/>
      <c r="K42" s="48"/>
    </row>
    <row r="43" spans="1:11" x14ac:dyDescent="0.25">
      <c r="A43" s="145"/>
      <c r="B43" s="145"/>
      <c r="C43" s="50">
        <v>2019</v>
      </c>
      <c r="D43" s="21" t="s">
        <v>206</v>
      </c>
      <c r="E43" s="137">
        <v>47</v>
      </c>
      <c r="F43" s="151">
        <v>286893540003317</v>
      </c>
      <c r="G43" s="60" t="s">
        <v>204</v>
      </c>
      <c r="H43" s="157">
        <v>417364909499725</v>
      </c>
      <c r="I43" s="33" t="s">
        <v>207</v>
      </c>
      <c r="J43" s="48"/>
      <c r="K43" s="48"/>
    </row>
    <row r="44" spans="1:11" x14ac:dyDescent="0.25">
      <c r="A44" s="146"/>
      <c r="B44" s="146"/>
      <c r="C44" s="50">
        <v>2020</v>
      </c>
      <c r="D44" s="22" t="s">
        <v>208</v>
      </c>
      <c r="E44" s="138">
        <v>48</v>
      </c>
      <c r="F44" s="153">
        <v>288691040175488</v>
      </c>
      <c r="G44" s="66" t="s">
        <v>204</v>
      </c>
      <c r="H44" s="158">
        <v>425463922527312</v>
      </c>
      <c r="I44" s="33" t="s">
        <v>209</v>
      </c>
      <c r="J44" s="48"/>
      <c r="K44" s="48"/>
    </row>
    <row r="45" spans="1:11" x14ac:dyDescent="0.25">
      <c r="A45" s="106">
        <v>15</v>
      </c>
      <c r="B45" s="143" t="s">
        <v>49</v>
      </c>
      <c r="C45" s="50">
        <v>2018</v>
      </c>
      <c r="D45" s="21" t="s">
        <v>210</v>
      </c>
      <c r="E45" s="136">
        <v>58</v>
      </c>
      <c r="F45" s="150">
        <v>155303657644443</v>
      </c>
      <c r="G45" s="57" t="s">
        <v>211</v>
      </c>
      <c r="H45" s="155">
        <v>585142557505712</v>
      </c>
      <c r="I45" s="32" t="s">
        <v>212</v>
      </c>
    </row>
    <row r="46" spans="1:11" x14ac:dyDescent="0.25">
      <c r="A46" s="106"/>
      <c r="B46" s="143"/>
      <c r="C46" s="50">
        <v>2019</v>
      </c>
      <c r="D46" s="21" t="s">
        <v>213</v>
      </c>
      <c r="E46" s="137">
        <v>59</v>
      </c>
      <c r="F46" s="151">
        <v>157038554541293</v>
      </c>
      <c r="G46" s="59" t="s">
        <v>214</v>
      </c>
      <c r="H46" s="157">
        <v>700260226875675</v>
      </c>
      <c r="I46" s="33" t="s">
        <v>215</v>
      </c>
    </row>
    <row r="47" spans="1:11" x14ac:dyDescent="0.25">
      <c r="A47" s="106"/>
      <c r="B47" s="143"/>
      <c r="C47" s="50">
        <v>2020</v>
      </c>
      <c r="D47" s="22" t="s">
        <v>216</v>
      </c>
      <c r="E47" s="138">
        <v>60</v>
      </c>
      <c r="F47" s="153">
        <v>159850345477304</v>
      </c>
      <c r="G47" s="66" t="s">
        <v>217</v>
      </c>
      <c r="H47" s="158">
        <v>54311335138197</v>
      </c>
      <c r="I47" s="33" t="s">
        <v>218</v>
      </c>
    </row>
    <row r="48" spans="1:11" x14ac:dyDescent="0.25">
      <c r="I48" s="161" t="s">
        <v>219</v>
      </c>
      <c r="J48" s="56"/>
    </row>
  </sheetData>
  <mergeCells count="34">
    <mergeCell ref="A42:A44"/>
    <mergeCell ref="B42:B44"/>
    <mergeCell ref="A45:A47"/>
    <mergeCell ref="B45:B47"/>
    <mergeCell ref="A33:A35"/>
    <mergeCell ref="B33:B35"/>
    <mergeCell ref="A36:A38"/>
    <mergeCell ref="B36:B38"/>
    <mergeCell ref="A39:A41"/>
    <mergeCell ref="B39:B41"/>
    <mergeCell ref="A24:A26"/>
    <mergeCell ref="B24:B26"/>
    <mergeCell ref="A27:A29"/>
    <mergeCell ref="B27:B29"/>
    <mergeCell ref="A30:A32"/>
    <mergeCell ref="B30:B32"/>
    <mergeCell ref="A15:A17"/>
    <mergeCell ref="B15:B17"/>
    <mergeCell ref="A18:A20"/>
    <mergeCell ref="B18:B20"/>
    <mergeCell ref="A21:A23"/>
    <mergeCell ref="B21:B23"/>
    <mergeCell ref="A6:A8"/>
    <mergeCell ref="B6:B8"/>
    <mergeCell ref="A9:A11"/>
    <mergeCell ref="B9:B11"/>
    <mergeCell ref="A12:A14"/>
    <mergeCell ref="B12:B14"/>
    <mergeCell ref="A1:A2"/>
    <mergeCell ref="B1:B2"/>
    <mergeCell ref="C1:C2"/>
    <mergeCell ref="D1:H1"/>
    <mergeCell ref="A3:A5"/>
    <mergeCell ref="B3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sampel</vt:lpstr>
      <vt:lpstr>olah</vt:lpstr>
      <vt:lpstr>IC</vt:lpstr>
      <vt:lpstr>olah (2)</vt:lpstr>
      <vt:lpstr>OLAH.</vt:lpstr>
      <vt:lpstr>OLAH. (FIX)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LUKMAN</dc:creator>
  <cp:lastModifiedBy>LUKMAN</cp:lastModifiedBy>
  <dcterms:created xsi:type="dcterms:W3CDTF">2022-01-07T21:56:40Z</dcterms:created>
  <dcterms:modified xsi:type="dcterms:W3CDTF">2025-04-10T23:03:48Z</dcterms:modified>
</cp:coreProperties>
</file>